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mdaxer\Documents\update GPA tool\"/>
    </mc:Choice>
  </mc:AlternateContent>
  <bookViews>
    <workbookView xWindow="0" yWindow="0" windowWidth="17724" windowHeight="6540"/>
  </bookViews>
  <sheets>
    <sheet name="GPA Predictor" sheetId="3" r:id="rId1"/>
    <sheet name="Combining 2 Transcripts" sheetId="2" r:id="rId2"/>
    <sheet name="All Courses" sheetId="1"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3" l="1"/>
  <c r="B33" i="3" l="1"/>
  <c r="B34" i="3"/>
  <c r="B35" i="3"/>
  <c r="B36" i="3"/>
  <c r="B37" i="3"/>
  <c r="B38" i="3"/>
  <c r="B32" i="3"/>
  <c r="G33" i="3"/>
  <c r="G34" i="3"/>
  <c r="G35" i="3"/>
  <c r="G36" i="3"/>
  <c r="G37" i="3"/>
  <c r="G38" i="3"/>
  <c r="G32" i="3"/>
  <c r="L33" i="3"/>
  <c r="L34" i="3"/>
  <c r="L35" i="3"/>
  <c r="L36" i="3"/>
  <c r="L37" i="3"/>
  <c r="L38" i="3"/>
  <c r="L32" i="3"/>
  <c r="Q33" i="3"/>
  <c r="Q34" i="3"/>
  <c r="Q35" i="3"/>
  <c r="Q36" i="3"/>
  <c r="Q37" i="3"/>
  <c r="Q38" i="3"/>
  <c r="Q32" i="3"/>
  <c r="Q20" i="3"/>
  <c r="Q21" i="3"/>
  <c r="Q22" i="3"/>
  <c r="Q23" i="3"/>
  <c r="Q24" i="3"/>
  <c r="Q25" i="3"/>
  <c r="Q19" i="3"/>
  <c r="L20" i="3"/>
  <c r="L21" i="3"/>
  <c r="L22" i="3"/>
  <c r="L23" i="3"/>
  <c r="L24" i="3"/>
  <c r="L25" i="3"/>
  <c r="L19" i="3"/>
  <c r="G20" i="3"/>
  <c r="G21" i="3"/>
  <c r="G22" i="3"/>
  <c r="G23" i="3"/>
  <c r="G24" i="3"/>
  <c r="G25" i="3"/>
  <c r="G19" i="3"/>
  <c r="B20" i="3"/>
  <c r="B21" i="3"/>
  <c r="B22" i="3"/>
  <c r="B23" i="3"/>
  <c r="B24" i="3"/>
  <c r="B25" i="3"/>
  <c r="G39" i="3" l="1"/>
  <c r="L39" i="3"/>
  <c r="Q39" i="3"/>
  <c r="B39" i="3"/>
  <c r="Q26" i="3"/>
  <c r="L26" i="3"/>
  <c r="G26" i="3"/>
  <c r="B26" i="3"/>
  <c r="B40" i="3"/>
  <c r="G40" i="3"/>
  <c r="Q40" i="3"/>
  <c r="S39" i="3" s="1"/>
  <c r="L40" i="3"/>
  <c r="N39" i="3" s="1"/>
  <c r="Q27" i="3"/>
  <c r="L27" i="3"/>
  <c r="G27" i="3"/>
  <c r="B27" i="3"/>
  <c r="S38" i="3"/>
  <c r="N38" i="3"/>
  <c r="I38" i="3"/>
  <c r="D38" i="3"/>
  <c r="S37" i="3"/>
  <c r="N37" i="3"/>
  <c r="I37" i="3"/>
  <c r="D37" i="3"/>
  <c r="S36" i="3"/>
  <c r="N36" i="3"/>
  <c r="I36" i="3"/>
  <c r="D36" i="3"/>
  <c r="S35" i="3"/>
  <c r="N35" i="3"/>
  <c r="I35" i="3"/>
  <c r="D35" i="3"/>
  <c r="S34" i="3"/>
  <c r="N34" i="3"/>
  <c r="I34" i="3"/>
  <c r="D34" i="3"/>
  <c r="S33" i="3"/>
  <c r="N33" i="3"/>
  <c r="I33" i="3"/>
  <c r="D33" i="3"/>
  <c r="S32" i="3"/>
  <c r="N32" i="3"/>
  <c r="I32" i="3"/>
  <c r="D32" i="3"/>
  <c r="S25" i="3"/>
  <c r="N25" i="3"/>
  <c r="I25" i="3"/>
  <c r="D25" i="3"/>
  <c r="S24" i="3"/>
  <c r="N24" i="3"/>
  <c r="I24" i="3"/>
  <c r="D24" i="3"/>
  <c r="S23" i="3"/>
  <c r="N23" i="3"/>
  <c r="I23" i="3"/>
  <c r="D23" i="3"/>
  <c r="S22" i="3"/>
  <c r="N22" i="3"/>
  <c r="I22" i="3"/>
  <c r="D22" i="3"/>
  <c r="S21" i="3"/>
  <c r="N21" i="3"/>
  <c r="I21" i="3"/>
  <c r="D21" i="3"/>
  <c r="S20" i="3"/>
  <c r="N20" i="3"/>
  <c r="I20" i="3"/>
  <c r="D20" i="3"/>
  <c r="S19" i="3"/>
  <c r="N19" i="3"/>
  <c r="I19" i="3"/>
  <c r="D19" i="3"/>
  <c r="C8" i="2"/>
  <c r="I39" i="3" l="1"/>
  <c r="D39" i="3"/>
  <c r="S26" i="3"/>
  <c r="N26" i="3"/>
  <c r="I26" i="3"/>
  <c r="D26" i="3"/>
  <c r="D28" i="3" s="1"/>
  <c r="D27" i="3"/>
  <c r="I27" i="3" s="1"/>
  <c r="B28" i="3"/>
  <c r="G28" i="3" s="1"/>
  <c r="N27" i="3" l="1"/>
  <c r="I28" i="3"/>
  <c r="L28" i="3"/>
  <c r="S27" i="3" l="1"/>
  <c r="N28" i="3"/>
  <c r="Q28" i="3"/>
  <c r="D40" i="3" l="1"/>
  <c r="S28" i="3"/>
  <c r="B41" i="3"/>
  <c r="I40" i="3" l="1"/>
  <c r="D41" i="3"/>
  <c r="G41" i="3"/>
  <c r="N40" i="3" l="1"/>
  <c r="I41" i="3"/>
  <c r="L41" i="3"/>
  <c r="S40" i="3" l="1"/>
  <c r="S41" i="3" s="1"/>
  <c r="N41" i="3"/>
  <c r="Q41" i="3"/>
</calcChain>
</file>

<file path=xl/sharedStrings.xml><?xml version="1.0" encoding="utf-8"?>
<sst xmlns="http://schemas.openxmlformats.org/spreadsheetml/2006/main" count="472" uniqueCount="249">
  <si>
    <t>Term Offered</t>
  </si>
  <si>
    <t>Course</t>
  </si>
  <si>
    <t>Credits</t>
  </si>
  <si>
    <t>Course Type</t>
  </si>
  <si>
    <t>Fall 1</t>
  </si>
  <si>
    <t>CK-301: Elementary Methods 1</t>
  </si>
  <si>
    <t>Traditional MAT Courses</t>
  </si>
  <si>
    <t>Spring 1</t>
  </si>
  <si>
    <t>CK-302: Elementary Methods 2</t>
  </si>
  <si>
    <t>Summer 2</t>
  </si>
  <si>
    <t>CK-303: Elementary Methods 3</t>
  </si>
  <si>
    <t>Fall 2</t>
  </si>
  <si>
    <t>CK-304: Elementary Methods 4</t>
  </si>
  <si>
    <t>Spring 2</t>
  </si>
  <si>
    <t>CK-305: Elementary Methods 5</t>
  </si>
  <si>
    <t>CK-310: Content Survey</t>
  </si>
  <si>
    <t>Traditional MAT Courses (for entering 2017 Residents)</t>
  </si>
  <si>
    <t>TEL Courses</t>
  </si>
  <si>
    <t>ECE-301: Early Childhood Methods 1</t>
  </si>
  <si>
    <t>ECE-302: Early Childhood Methods 2</t>
  </si>
  <si>
    <t>ECE-303: Early Childhood Methods 3</t>
  </si>
  <si>
    <t>ECE-304: Early Childhood Methods 4</t>
  </si>
  <si>
    <t>ECE-305: Early Childhood Methods 5</t>
  </si>
  <si>
    <t>ELA-301: ELA Methods 1</t>
  </si>
  <si>
    <t>ELA-302: ELA Methods 2</t>
  </si>
  <si>
    <t>ELA-303: ELA Methods 3</t>
  </si>
  <si>
    <t>ELA-304: ELA Methods 4</t>
  </si>
  <si>
    <t>ELA-305: ELA Methods 5</t>
  </si>
  <si>
    <t>Spring</t>
  </si>
  <si>
    <t>Summer</t>
  </si>
  <si>
    <t>English as a Second Language Courses</t>
  </si>
  <si>
    <t>Fall</t>
  </si>
  <si>
    <t>ELL-302: Theory of Second Language Acquisition</t>
  </si>
  <si>
    <t>ELL-303: Methods of Second Language Acquisition</t>
  </si>
  <si>
    <t>MATH-301: Math Methods 1</t>
  </si>
  <si>
    <t>MATH-302: Math Methods 2</t>
  </si>
  <si>
    <t>MATH-303: Math Methods 3</t>
  </si>
  <si>
    <t>MATH-304: Math Methods 4</t>
  </si>
  <si>
    <t>MATH-305: Math Methods 5</t>
  </si>
  <si>
    <t>SCI-301: Science Methods 1</t>
  </si>
  <si>
    <t>SCI-302: Science Methods 2</t>
  </si>
  <si>
    <t>SCI-303: Science Methods 3</t>
  </si>
  <si>
    <t>SCI-304: Science Methods 4</t>
  </si>
  <si>
    <t>SCI-305: Science Methods 5</t>
  </si>
  <si>
    <t>Summer 1</t>
  </si>
  <si>
    <t>SGA-300: Foundations of Effective Teaching</t>
  </si>
  <si>
    <t>SGA-301: Applications of Effective Teaching I</t>
  </si>
  <si>
    <t>SGA-301R: Applications of Effective Teaching I</t>
  </si>
  <si>
    <t>SGA-302: Applications of Effective Teaching II</t>
  </si>
  <si>
    <t>SGA-303: Inquiries into Culturally Responsive Practices (for Traditional MAT students)</t>
  </si>
  <si>
    <t>SGA-304: Perspectives on Effective Teaching</t>
  </si>
  <si>
    <t>SGA-305: Demonstrating Elements of Effective Teaching</t>
  </si>
  <si>
    <t>SGA-314: Master’s Defense I</t>
  </si>
  <si>
    <t>SGA-315: Master’s Defense II</t>
  </si>
  <si>
    <t>SS-301: Social Studies Methods 1</t>
  </si>
  <si>
    <t>SS-302: Social Studies Methods 2</t>
  </si>
  <si>
    <t>SS-303: Social Studies Methods 3</t>
  </si>
  <si>
    <t>SS-304: Social Studies Methods 4</t>
  </si>
  <si>
    <t>SS-305: Social Studies Methods 5</t>
  </si>
  <si>
    <t>ECE TEL-513: Advocating for Exceptional Learners: Compliance and Collaboration Early Childhood</t>
  </si>
  <si>
    <t>ECE TEL-525: Methods for Behavior and Social-Emotional Skill Development Early Childhood</t>
  </si>
  <si>
    <t>ELL-301: Foundations of Language and Culture</t>
  </si>
  <si>
    <t>TEL-501: Foundations in Teaching Exceptional Learners</t>
  </si>
  <si>
    <t>TEL-502: Assessing the Whole Learner</t>
  </si>
  <si>
    <t>TEL-503: Profiles of Exceptional Learners I: Low-Incidence Disabilities and Gifted Learners</t>
  </si>
  <si>
    <t>TEL-511: Assessment and Instructional Planning I: Designing Specialized Instruction</t>
  </si>
  <si>
    <t>TEL-512: Methods for Academic Intervention: Reading</t>
  </si>
  <si>
    <t>TEL-513: Advocating for Exceptional Learners: Compliance and Collaboration</t>
  </si>
  <si>
    <t>TEL-514: Intervention Intensive Fieldwork I</t>
  </si>
  <si>
    <t>TEL-515: Planning and Executing the Special Education edTPA</t>
  </si>
  <si>
    <t>TEL-521: Profiles of Exceptional Learners II: Autism &amp; Emotional Disturbance</t>
  </si>
  <si>
    <t>TEL-522: Assessment and Instructional Planning II: Accelerating Student Growth</t>
  </si>
  <si>
    <t>TEL-524: Methods for Academic Intervention: Writing &amp; Math</t>
  </si>
  <si>
    <t>TEL-525: Methods for Behavior and Social-Emotional Skill Development</t>
  </si>
  <si>
    <t>TEL-526: Intervention Intensive Fieldwork II and Special Education Capstone</t>
  </si>
  <si>
    <t>Below is a tool you can use to determine a cumulative GPA from two transcripts. To use, simply enter values in the yellow cells.</t>
  </si>
  <si>
    <t>Transcript 1</t>
  </si>
  <si>
    <t>Transcript 2</t>
  </si>
  <si>
    <t>Cumulative GPA</t>
  </si>
  <si>
    <t>Cumulative Attempted Credits</t>
  </si>
  <si>
    <t>Combined GPA</t>
  </si>
  <si>
    <t>GPA Predictor</t>
  </si>
  <si>
    <t>Term 1</t>
  </si>
  <si>
    <t>Term 2</t>
  </si>
  <si>
    <t>Term 3</t>
  </si>
  <si>
    <t>Term 4</t>
  </si>
  <si>
    <t>Grade</t>
  </si>
  <si>
    <t>GPA Points</t>
  </si>
  <si>
    <t>Term Credits</t>
  </si>
  <si>
    <t>Term GPA</t>
  </si>
  <si>
    <t>Cumulative Credits</t>
  </si>
  <si>
    <t>Term 5</t>
  </si>
  <si>
    <t>Term 6</t>
  </si>
  <si>
    <t>Term 7</t>
  </si>
  <si>
    <t>Term 8</t>
  </si>
  <si>
    <t>SGA-302N: Applications of Effective Teaching II</t>
  </si>
  <si>
    <t>ECE TEL-501: Foundations of Teaching Exceptional Learners in Early Childhood</t>
  </si>
  <si>
    <t>ECE TEL-502: Assessing the Whole Learner in Early Childhood</t>
  </si>
  <si>
    <t>ECE TEL-511: Early Childhood Assessment and Instructional Planning I: Designing Specialized Instruction</t>
  </si>
  <si>
    <t>ECE TEL-522: Early Childhood Assessment and Instructional Planning II: Accelerating Student Growth</t>
  </si>
  <si>
    <t>ECE TEL-524: Methods for Academic Intervention in Early Childhood: Reading, Writing, and Math</t>
  </si>
  <si>
    <t>ECE TEL-526: Intervention Intensive Fieldwork II and Special Education Capstone: Early Childhood</t>
  </si>
  <si>
    <t>ECE TEL-514: Intervention Intensive Fieldwork I</t>
  </si>
  <si>
    <t>TEL SGA-303: Inquiries into Culturally Responsive Practice and Content for Special Educators</t>
  </si>
  <si>
    <t>ECE TEL SGA-303: Inquiries into Culturally Responsive Practice and Content for Eary Childhood Special Educators</t>
  </si>
  <si>
    <t>TEL-302: Special Education Seminar Spring</t>
  </si>
  <si>
    <t>TEL SGA-510: Evaluating and Tracking Student Growth and Achievement II</t>
  </si>
  <si>
    <t>TEL SGA-520: Evaluating and Tracking Student Growth and Achievement III</t>
  </si>
  <si>
    <t>TEL SGA-500: Evaluating and Tracking Student Growth and Achievement I</t>
  </si>
  <si>
    <t>NYC MAT</t>
  </si>
  <si>
    <t>TEL</t>
  </si>
  <si>
    <t>TEL (Only TFA)</t>
  </si>
  <si>
    <t>Overview / Instuctions</t>
  </si>
  <si>
    <t xml:space="preserve">The GPA Predictor is a tool that you can use to understand / predict your GPA. GPAs are "weighted," meaning the more credits that a course is worth, the larger the impact that course's grade will have on your GPA. </t>
  </si>
  <si>
    <t>Other Resources</t>
  </si>
  <si>
    <t>Resource</t>
  </si>
  <si>
    <t>Definition</t>
  </si>
  <si>
    <t>Weighted GPA</t>
  </si>
  <si>
    <t>At Relay, the overall / cumulative GPA is a weighted average of all course grades in the program to date. The more credits a course is worth, the larger the impact it has on the overall / cumulative GPA.</t>
  </si>
  <si>
    <t>Relay Grading Schemes</t>
  </si>
  <si>
    <t>Original %</t>
  </si>
  <si>
    <t>100% - 97%</t>
  </si>
  <si>
    <t>&lt;97 - 93%</t>
  </si>
  <si>
    <t>&lt;93 - 90%</t>
  </si>
  <si>
    <t>&lt;90 - 87%</t>
  </si>
  <si>
    <t>&lt;87 - 83%</t>
  </si>
  <si>
    <t>&lt;83 - 80%</t>
  </si>
  <si>
    <t>&lt;80 - 77%</t>
  </si>
  <si>
    <t>&lt;77 - 73%</t>
  </si>
  <si>
    <t>&lt;73 - 70%</t>
  </si>
  <si>
    <t>&lt;70%</t>
  </si>
  <si>
    <t>Letter Grade</t>
  </si>
  <si>
    <t>A+</t>
  </si>
  <si>
    <t>A</t>
  </si>
  <si>
    <t>A-</t>
  </si>
  <si>
    <t>B+</t>
  </si>
  <si>
    <t>B</t>
  </si>
  <si>
    <t>B-</t>
  </si>
  <si>
    <t>C+</t>
  </si>
  <si>
    <t>C</t>
  </si>
  <si>
    <t>C-</t>
  </si>
  <si>
    <t>F</t>
  </si>
  <si>
    <t>GPA</t>
  </si>
  <si>
    <t>CK-301</t>
  </si>
  <si>
    <t>CK-302</t>
  </si>
  <si>
    <t>CK-303</t>
  </si>
  <si>
    <t>CK-304</t>
  </si>
  <si>
    <t>CK-305</t>
  </si>
  <si>
    <t>CK-310</t>
  </si>
  <si>
    <t>ECE TEL-513</t>
  </si>
  <si>
    <t>ECE TEL-525</t>
  </si>
  <si>
    <t>ECE-301</t>
  </si>
  <si>
    <t>ECE-302</t>
  </si>
  <si>
    <t>ECE-303</t>
  </si>
  <si>
    <t>ECE-304</t>
  </si>
  <si>
    <t>ECE-305</t>
  </si>
  <si>
    <t>ELA-301</t>
  </si>
  <si>
    <t>ELA-302</t>
  </si>
  <si>
    <t>ELA-303</t>
  </si>
  <si>
    <t>ELA-304</t>
  </si>
  <si>
    <t>ELA-305</t>
  </si>
  <si>
    <t>ELL-301</t>
  </si>
  <si>
    <t>ELL-302</t>
  </si>
  <si>
    <t>ELL-303</t>
  </si>
  <si>
    <t>MATH-301</t>
  </si>
  <si>
    <t>MATH-302</t>
  </si>
  <si>
    <t>MATH-303</t>
  </si>
  <si>
    <t>MATH-304</t>
  </si>
  <si>
    <t>MATH-305</t>
  </si>
  <si>
    <t>SCI-301</t>
  </si>
  <si>
    <t>SCI-302</t>
  </si>
  <si>
    <t>SCI-303</t>
  </si>
  <si>
    <t>SCI-304</t>
  </si>
  <si>
    <t>SCI-305</t>
  </si>
  <si>
    <t>SGA-300</t>
  </si>
  <si>
    <t>SGA-301</t>
  </si>
  <si>
    <t>SGA-301R</t>
  </si>
  <si>
    <t>SGA-302</t>
  </si>
  <si>
    <t>SGA-303</t>
  </si>
  <si>
    <t>SGA-304</t>
  </si>
  <si>
    <t>SGA-305</t>
  </si>
  <si>
    <t>SGA-312</t>
  </si>
  <si>
    <t>SGA-314</t>
  </si>
  <si>
    <t>SGA-315</t>
  </si>
  <si>
    <t>SS-301</t>
  </si>
  <si>
    <t>SS-302</t>
  </si>
  <si>
    <t>SS-303</t>
  </si>
  <si>
    <t>SS-304</t>
  </si>
  <si>
    <t>SS-305</t>
  </si>
  <si>
    <t>TEL-501</t>
  </si>
  <si>
    <t>TEL-502</t>
  </si>
  <si>
    <t>TEL-503</t>
  </si>
  <si>
    <t>TEL-511</t>
  </si>
  <si>
    <t>TEL-512</t>
  </si>
  <si>
    <t>TEL-513</t>
  </si>
  <si>
    <t>TEL-514</t>
  </si>
  <si>
    <t>TEL-515</t>
  </si>
  <si>
    <t>TEL-521</t>
  </si>
  <si>
    <t>TEL-522</t>
  </si>
  <si>
    <t>TEL-524</t>
  </si>
  <si>
    <t>TEL-525</t>
  </si>
  <si>
    <t>TEL-526</t>
  </si>
  <si>
    <t>SGA-302N</t>
  </si>
  <si>
    <t>ECE TEL-501</t>
  </si>
  <si>
    <t>ECE TEL-502</t>
  </si>
  <si>
    <t>ECE TEL-511</t>
  </si>
  <si>
    <t>ECE TEL-522</t>
  </si>
  <si>
    <t>ECE TEL-524</t>
  </si>
  <si>
    <t>ECE TEL-526</t>
  </si>
  <si>
    <t>ECE TEL-514</t>
  </si>
  <si>
    <t>TEL SGA-303</t>
  </si>
  <si>
    <t>ECE TEL SGA-303</t>
  </si>
  <si>
    <t>TEL-302</t>
  </si>
  <si>
    <t>TEL SGA-510</t>
  </si>
  <si>
    <t>TEL SGA-520</t>
  </si>
  <si>
    <t>TEL SGA-500</t>
  </si>
  <si>
    <t>Course Code</t>
  </si>
  <si>
    <t>SGA-312: Student Achievement</t>
  </si>
  <si>
    <t>Student Handbook</t>
  </si>
  <si>
    <t>Relay's Student Handbook provides detailed information about the following topics, specific to your program and campus: 1) About Relay, 2) Admissions, 3) Enrollment, 4) Registration, 5) Student Financial Services, 6) Institutional Policies, 7) Academic Program Requirements, 8) Assesments and Grading, 9) Academic Policies, 10) State Authorization and Educator Preparation Approval</t>
  </si>
  <si>
    <t>Term GPA Credits</t>
  </si>
  <si>
    <t>BL-101</t>
  </si>
  <si>
    <t>CHEM-010</t>
  </si>
  <si>
    <t>BIO-010</t>
  </si>
  <si>
    <t>MATH-010</t>
  </si>
  <si>
    <t>Spring/Fall (for TFA only)</t>
  </si>
  <si>
    <t>SGA-311</t>
  </si>
  <si>
    <t>RES-303</t>
  </si>
  <si>
    <t>RES-302</t>
  </si>
  <si>
    <t>SGA-205</t>
  </si>
  <si>
    <t>SGA-206</t>
  </si>
  <si>
    <t>SGA-201</t>
  </si>
  <si>
    <t>SGA-202</t>
  </si>
  <si>
    <t>BL-101: Blended Learning</t>
  </si>
  <si>
    <t>CHEM-101: Chemistry Immersion</t>
  </si>
  <si>
    <t>BIO-101: Biology Immersion</t>
  </si>
  <si>
    <t>MATH-010: Math Immersion</t>
  </si>
  <si>
    <t>SGA-311: Year 1 Student Achievement</t>
  </si>
  <si>
    <t xml:space="preserve">RES-303: Student Teaching and Field Experience </t>
  </si>
  <si>
    <t xml:space="preserve">RES-302: Student Teaching and Field Experience </t>
  </si>
  <si>
    <t>SGA-205: Clinical Practice in Core and Content Pedagogy I</t>
  </si>
  <si>
    <t>SGA-206: Clinical Practice in Core and Content Pedagogy II</t>
  </si>
  <si>
    <t>SGA-201: Clinical Practice I</t>
  </si>
  <si>
    <t>SGA-202: Clinical Practice II</t>
  </si>
  <si>
    <t>Denver</t>
  </si>
  <si>
    <t>Indy</t>
  </si>
  <si>
    <t>Newark</t>
  </si>
  <si>
    <t>Cumulative GPA Credits</t>
  </si>
  <si>
    <r>
      <t xml:space="preserve">To use this tool, simply select your courses from the dropdown menu in the "course" column and your corresponding grade from the "Grade" column. You can look up your course and grade information on Canvas (https://canvas.relay.edu/courses) by completing the following: 
1. Scrolling down to the "Past Enrollments" section of the Courses tab, 2. Clicking on the course name to view the grade, 3. Clicking on the Grades button, 4. Uncheck the "Calculate based only on graded assignments" box (please see: https://cl.ly/cf44b31bd177), 5.Your grade will be located in the upper right hand corner on this screen. You can also access this information by requesting a transcript (transcript request form: http://rly.gs/transcript). Pass/Fail are included in this tool, however they do not impact a student's GPA. Please refer to the courses/credits tab for a full list of Relay courses offered.
</t>
    </r>
    <r>
      <rPr>
        <i/>
        <sz val="10"/>
        <rFont val="Arial"/>
        <family val="2"/>
      </rPr>
      <t>Note: All credit calculations below are earned credit based on the grade, not attempted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</si>
</sst>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0"/>
      <color theme="0"/>
      <name val="Arial"/>
      <family val="2"/>
    </font>
    <font>
      <sz val="10"/>
      <color rgb="FF000000"/>
      <name val="Arial"/>
      <family val="2"/>
    </font>
    <font>
      <sz val="10"/>
      <name val="Arial"/>
      <family val="2"/>
    </font>
    <font>
      <b/>
      <sz val="10"/>
      <name val="Arial"/>
      <family val="2"/>
    </font>
    <font>
      <sz val="10"/>
      <color theme="0"/>
      <name val="Arial"/>
      <family val="2"/>
    </font>
    <font>
      <u/>
      <sz val="11"/>
      <color theme="10"/>
      <name val="Calibri"/>
      <family val="2"/>
      <scheme val="minor"/>
    </font>
    <font>
      <b/>
      <sz val="10"/>
      <color rgb="FF000000"/>
      <name val="Arial"/>
      <family val="2"/>
    </font>
    <font>
      <u/>
      <sz val="10"/>
      <color theme="10"/>
      <name val="Arial"/>
      <family val="2"/>
    </font>
    <font>
      <sz val="10"/>
      <color theme="1"/>
      <name val="Arial"/>
      <family val="2"/>
    </font>
    <font>
      <i/>
      <sz val="10"/>
      <name val="Arial"/>
      <family val="2"/>
    </font>
  </fonts>
  <fills count="27">
    <fill>
      <patternFill patternType="none"/>
    </fill>
    <fill>
      <patternFill patternType="gray125"/>
    </fill>
    <fill>
      <patternFill patternType="solid">
        <fgColor theme="4"/>
        <bgColor rgb="FFEFEFEF"/>
      </patternFill>
    </fill>
    <fill>
      <patternFill patternType="solid">
        <fgColor theme="4"/>
        <bgColor indexed="64"/>
      </patternFill>
    </fill>
    <fill>
      <patternFill patternType="solid">
        <fgColor theme="7" tint="0.79998168889431442"/>
        <bgColor indexed="64"/>
      </patternFill>
    </fill>
    <fill>
      <patternFill patternType="solid">
        <fgColor theme="4" tint="-0.499984740745262"/>
        <bgColor rgb="FFCCCCCC"/>
      </patternFill>
    </fill>
    <fill>
      <patternFill patternType="solid">
        <fgColor theme="4" tint="-0.499984740745262"/>
        <bgColor indexed="64"/>
      </patternFill>
    </fill>
    <fill>
      <patternFill patternType="solid">
        <fgColor theme="0"/>
        <bgColor indexed="64"/>
      </patternFill>
    </fill>
    <fill>
      <patternFill patternType="solid">
        <fgColor rgb="FFCFE2F3"/>
        <bgColor rgb="FFCFE2F3"/>
      </patternFill>
    </fill>
    <fill>
      <patternFill patternType="solid">
        <fgColor theme="0"/>
        <bgColor rgb="FFB7B7B7"/>
      </patternFill>
    </fill>
    <fill>
      <patternFill patternType="solid">
        <fgColor rgb="FFB7B7B7"/>
        <bgColor rgb="FFB7B7B7"/>
      </patternFill>
    </fill>
    <fill>
      <patternFill patternType="solid">
        <fgColor theme="2"/>
        <bgColor rgb="FFD9D9D9"/>
      </patternFill>
    </fill>
    <fill>
      <patternFill patternType="solid">
        <fgColor theme="0"/>
        <bgColor rgb="FFFFFFFF"/>
      </patternFill>
    </fill>
    <fill>
      <patternFill patternType="solid">
        <fgColor theme="4" tint="-0.499984740745262"/>
        <bgColor rgb="FFFFFFFF"/>
      </patternFill>
    </fill>
    <fill>
      <patternFill patternType="solid">
        <fgColor theme="4" tint="-0.249977111117893"/>
        <bgColor rgb="FFB7B7B7"/>
      </patternFill>
    </fill>
    <fill>
      <patternFill patternType="solid">
        <fgColor theme="4" tint="-0.249977111117893"/>
        <bgColor indexed="64"/>
      </patternFill>
    </fill>
    <fill>
      <patternFill patternType="solid">
        <fgColor rgb="FFC9DAF8"/>
        <bgColor rgb="FFC9DAF8"/>
      </patternFill>
    </fill>
    <fill>
      <patternFill patternType="solid">
        <fgColor theme="9" tint="0.59999389629810485"/>
        <bgColor indexed="64"/>
      </patternFill>
    </fill>
    <fill>
      <patternFill patternType="solid">
        <fgColor rgb="FFEFEFEF"/>
        <bgColor rgb="FFEFEFEF"/>
      </patternFill>
    </fill>
    <fill>
      <patternFill patternType="solid">
        <fgColor rgb="FFD9D9D9"/>
        <bgColor rgb="FFD9D9D9"/>
      </patternFill>
    </fill>
    <fill>
      <patternFill patternType="solid">
        <fgColor theme="7" tint="0.59999389629810485"/>
        <bgColor indexed="64"/>
      </patternFill>
    </fill>
    <fill>
      <patternFill patternType="solid">
        <fgColor theme="0" tint="-0.249977111117893"/>
        <bgColor rgb="FFFFFFFF"/>
      </patternFill>
    </fill>
    <fill>
      <patternFill patternType="solid">
        <fgColor theme="0" tint="-0.14999847407452621"/>
        <bgColor indexed="64"/>
      </patternFill>
    </fill>
    <fill>
      <patternFill patternType="solid">
        <fgColor theme="2"/>
        <bgColor indexed="64"/>
      </patternFill>
    </fill>
    <fill>
      <patternFill patternType="solid">
        <fgColor theme="0" tint="-0.14999847407452621"/>
        <bgColor rgb="FFFFFFFF"/>
      </patternFill>
    </fill>
    <fill>
      <patternFill patternType="solid">
        <fgColor rgb="FFFFFFFF"/>
        <bgColor rgb="FFFFFFFF"/>
      </patternFill>
    </fill>
    <fill>
      <patternFill patternType="solid">
        <fgColor theme="2"/>
        <bgColor rgb="FFFFFFFF"/>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diagonal/>
    </border>
    <border>
      <left style="thin">
        <color indexed="64"/>
      </left>
      <right style="thin">
        <color indexed="64"/>
      </right>
      <top style="thin">
        <color indexed="64"/>
      </top>
      <bottom/>
      <diagonal/>
    </border>
    <border>
      <left/>
      <right style="thin">
        <color rgb="FFFFFFFF"/>
      </right>
      <top style="thin">
        <color rgb="FFFFFFFF"/>
      </top>
      <bottom style="thin">
        <color rgb="FFFFFFF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FFFF"/>
      </left>
      <right style="thin">
        <color rgb="FFFFFFFF"/>
      </right>
      <top/>
      <bottom style="thin">
        <color rgb="FFFFFF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000000"/>
      </left>
      <right style="thin">
        <color rgb="FF000000"/>
      </right>
      <top/>
      <bottom style="thin">
        <color rgb="FF000000"/>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6" fillId="0" borderId="0" applyNumberFormat="0" applyFill="0" applyBorder="0" applyAlignment="0" applyProtection="0"/>
    <xf numFmtId="0" fontId="2" fillId="0" borderId="0"/>
  </cellStyleXfs>
  <cellXfs count="100">
    <xf numFmtId="0" fontId="0" fillId="0" borderId="0" xfId="0"/>
    <xf numFmtId="0" fontId="1" fillId="2" borderId="1" xfId="0" applyFont="1" applyFill="1" applyBorder="1" applyAlignment="1">
      <alignment horizontal="center"/>
    </xf>
    <xf numFmtId="0" fontId="1" fillId="3" borderId="1" xfId="0" applyFont="1" applyFill="1" applyBorder="1" applyAlignment="1">
      <alignment horizontal="center"/>
    </xf>
    <xf numFmtId="0" fontId="3" fillId="0" borderId="1" xfId="0" applyFont="1" applyFill="1" applyBorder="1"/>
    <xf numFmtId="0" fontId="3" fillId="0" borderId="1" xfId="0" applyFont="1" applyBorder="1" applyAlignment="1"/>
    <xf numFmtId="0" fontId="3" fillId="0" borderId="1" xfId="0" applyFont="1" applyBorder="1"/>
    <xf numFmtId="0" fontId="2" fillId="0" borderId="0" xfId="0" applyFont="1" applyAlignment="1"/>
    <xf numFmtId="0" fontId="3" fillId="0" borderId="1" xfId="0" applyFont="1" applyBorder="1" applyAlignment="1" applyProtection="1">
      <protection locked="0"/>
    </xf>
    <xf numFmtId="0" fontId="4" fillId="16" borderId="1" xfId="0" applyFont="1" applyFill="1" applyBorder="1" applyAlignment="1">
      <alignment horizontal="center" wrapText="1"/>
    </xf>
    <xf numFmtId="0" fontId="4" fillId="16" borderId="1" xfId="0" applyFont="1" applyFill="1" applyBorder="1" applyAlignment="1">
      <alignment horizontal="center"/>
    </xf>
    <xf numFmtId="0" fontId="3" fillId="17" borderId="1" xfId="0" applyFont="1" applyFill="1" applyBorder="1" applyAlignment="1" applyProtection="1">
      <protection locked="0"/>
    </xf>
    <xf numFmtId="2" fontId="3" fillId="18" borderId="1" xfId="0" applyNumberFormat="1" applyFont="1" applyFill="1" applyBorder="1" applyAlignment="1">
      <alignment horizontal="right"/>
    </xf>
    <xf numFmtId="0" fontId="3" fillId="18" borderId="1" xfId="0" applyFont="1" applyFill="1" applyBorder="1" applyAlignment="1">
      <alignment horizontal="right"/>
    </xf>
    <xf numFmtId="0" fontId="3" fillId="10" borderId="1" xfId="0" applyFont="1" applyFill="1" applyBorder="1" applyAlignment="1">
      <alignment horizontal="left"/>
    </xf>
    <xf numFmtId="2" fontId="3" fillId="19" borderId="1" xfId="0" applyNumberFormat="1" applyFont="1" applyFill="1" applyBorder="1"/>
    <xf numFmtId="2" fontId="1" fillId="2" borderId="1" xfId="0" applyNumberFormat="1" applyFont="1" applyFill="1" applyBorder="1" applyAlignment="1">
      <alignment horizontal="center"/>
    </xf>
    <xf numFmtId="2" fontId="3" fillId="0" borderId="1" xfId="0" applyNumberFormat="1" applyFont="1" applyBorder="1" applyAlignment="1">
      <alignment horizontal="center"/>
    </xf>
    <xf numFmtId="0" fontId="2" fillId="7" borderId="1" xfId="0" applyFont="1" applyFill="1" applyBorder="1" applyAlignment="1"/>
    <xf numFmtId="2" fontId="2" fillId="7" borderId="1" xfId="0" applyNumberFormat="1" applyFont="1" applyFill="1" applyBorder="1" applyAlignment="1">
      <alignment horizontal="center"/>
    </xf>
    <xf numFmtId="0" fontId="3" fillId="7" borderId="1" xfId="0" applyFont="1" applyFill="1" applyBorder="1"/>
    <xf numFmtId="0" fontId="3" fillId="7" borderId="1" xfId="0" applyFont="1" applyFill="1" applyBorder="1" applyAlignment="1"/>
    <xf numFmtId="2" fontId="3" fillId="7" borderId="1" xfId="0" applyNumberFormat="1" applyFont="1" applyFill="1" applyBorder="1" applyAlignment="1">
      <alignment horizontal="center"/>
    </xf>
    <xf numFmtId="0" fontId="3" fillId="0" borderId="19" xfId="0" applyFont="1" applyBorder="1"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3" fillId="25" borderId="21" xfId="0" applyFont="1" applyFill="1" applyBorder="1"/>
    <xf numFmtId="0" fontId="3" fillId="0" borderId="22" xfId="0" applyFont="1" applyBorder="1"/>
    <xf numFmtId="0" fontId="3" fillId="0" borderId="21" xfId="0" applyFont="1" applyBorder="1"/>
    <xf numFmtId="0" fontId="4" fillId="22" borderId="23" xfId="0" applyFont="1" applyFill="1" applyBorder="1"/>
    <xf numFmtId="9" fontId="2" fillId="26" borderId="23" xfId="0" applyNumberFormat="1" applyFont="1" applyFill="1" applyBorder="1" applyAlignment="1">
      <alignment horizontal="center"/>
    </xf>
    <xf numFmtId="0" fontId="2" fillId="23" borderId="0" xfId="0" applyFont="1" applyFill="1"/>
    <xf numFmtId="0" fontId="2" fillId="26" borderId="23" xfId="0" applyFont="1" applyFill="1" applyBorder="1" applyAlignment="1">
      <alignment horizontal="center"/>
    </xf>
    <xf numFmtId="0" fontId="3" fillId="25" borderId="2" xfId="0" applyFont="1" applyFill="1" applyBorder="1"/>
    <xf numFmtId="0" fontId="3" fillId="0" borderId="24" xfId="0" applyFont="1" applyBorder="1"/>
    <xf numFmtId="0" fontId="3" fillId="0" borderId="8" xfId="0" applyFont="1" applyBorder="1"/>
    <xf numFmtId="0" fontId="4" fillId="22" borderId="25" xfId="0" applyFont="1" applyFill="1" applyBorder="1"/>
    <xf numFmtId="0" fontId="3" fillId="23" borderId="25" xfId="0" applyFont="1" applyFill="1" applyBorder="1" applyAlignment="1">
      <alignment horizontal="center"/>
    </xf>
    <xf numFmtId="0" fontId="2" fillId="26" borderId="25" xfId="0" applyFont="1" applyFill="1" applyBorder="1" applyAlignment="1">
      <alignment horizontal="center"/>
    </xf>
    <xf numFmtId="0" fontId="3" fillId="0" borderId="6" xfId="0" applyFont="1" applyBorder="1"/>
    <xf numFmtId="0" fontId="3" fillId="7" borderId="1" xfId="0" applyFont="1" applyFill="1" applyBorder="1" applyAlignment="1">
      <alignment wrapText="1"/>
    </xf>
    <xf numFmtId="0" fontId="4" fillId="7" borderId="0" xfId="0" applyFont="1" applyFill="1" applyBorder="1" applyAlignment="1"/>
    <xf numFmtId="0" fontId="3" fillId="7" borderId="0" xfId="0" applyFont="1" applyFill="1" applyBorder="1" applyAlignment="1">
      <alignment horizontal="center"/>
    </xf>
    <xf numFmtId="0" fontId="3" fillId="12" borderId="2" xfId="0" applyFont="1" applyFill="1" applyBorder="1"/>
    <xf numFmtId="0" fontId="3" fillId="7" borderId="3" xfId="0" applyFont="1" applyFill="1" applyBorder="1"/>
    <xf numFmtId="0" fontId="3" fillId="7" borderId="4" xfId="0" applyFont="1" applyFill="1" applyBorder="1"/>
    <xf numFmtId="0" fontId="3" fillId="7" borderId="2" xfId="0" applyFont="1" applyFill="1" applyBorder="1"/>
    <xf numFmtId="0" fontId="3" fillId="0" borderId="2" xfId="0" applyFont="1" applyBorder="1"/>
    <xf numFmtId="0" fontId="3" fillId="0" borderId="15" xfId="0" applyFont="1" applyBorder="1"/>
    <xf numFmtId="0" fontId="3" fillId="8" borderId="1" xfId="0" applyFont="1" applyFill="1" applyBorder="1" applyAlignment="1"/>
    <xf numFmtId="0" fontId="9" fillId="0" borderId="0" xfId="0" applyFont="1" applyAlignment="1"/>
    <xf numFmtId="0" fontId="3" fillId="0" borderId="0" xfId="0" applyFont="1" applyAlignment="1"/>
    <xf numFmtId="0" fontId="9" fillId="0" borderId="0" xfId="0" applyFont="1"/>
    <xf numFmtId="0" fontId="9" fillId="0" borderId="0" xfId="0" applyFont="1" applyBorder="1" applyAlignment="1"/>
    <xf numFmtId="0" fontId="2" fillId="12" borderId="0" xfId="0" applyFont="1" applyFill="1" applyBorder="1" applyAlignment="1">
      <alignment horizontal="center"/>
    </xf>
    <xf numFmtId="0" fontId="9" fillId="7" borderId="0" xfId="0" applyFont="1" applyFill="1" applyAlignment="1"/>
    <xf numFmtId="2" fontId="3" fillId="19" borderId="1" xfId="0" applyNumberFormat="1" applyFont="1" applyFill="1" applyBorder="1" applyAlignment="1">
      <alignment horizontal="right"/>
    </xf>
    <xf numFmtId="0" fontId="3" fillId="7" borderId="1" xfId="0" applyFont="1" applyFill="1" applyBorder="1" applyAlignment="1">
      <alignment horizontal="center"/>
    </xf>
    <xf numFmtId="2" fontId="9" fillId="0" borderId="0" xfId="0" applyNumberFormat="1" applyFont="1" applyAlignment="1">
      <alignment horizontal="center"/>
    </xf>
    <xf numFmtId="2" fontId="3" fillId="10" borderId="1" xfId="0" applyNumberFormat="1" applyFont="1" applyFill="1" applyBorder="1" applyAlignment="1">
      <alignment horizontal="left"/>
    </xf>
    <xf numFmtId="0" fontId="8" fillId="23" borderId="1" xfId="1" applyFont="1" applyFill="1" applyBorder="1" applyAlignment="1">
      <alignment horizontal="left" vertical="center" wrapText="1"/>
    </xf>
    <xf numFmtId="0" fontId="2" fillId="23" borderId="1" xfId="0" applyFont="1" applyFill="1" applyBorder="1" applyAlignment="1">
      <alignment horizontal="left" vertical="center" wrapText="1"/>
    </xf>
    <xf numFmtId="0" fontId="8" fillId="23" borderId="1" xfId="1" applyFont="1" applyFill="1" applyBorder="1" applyAlignment="1">
      <alignment horizontal="left"/>
    </xf>
    <xf numFmtId="0" fontId="2" fillId="23" borderId="1" xfId="0" applyFont="1" applyFill="1" applyBorder="1" applyAlignment="1">
      <alignment horizontal="left" wrapText="1"/>
    </xf>
    <xf numFmtId="0" fontId="4" fillId="24" borderId="1" xfId="0" applyFont="1" applyFill="1" applyBorder="1" applyAlignment="1">
      <alignment horizontal="left"/>
    </xf>
    <xf numFmtId="0" fontId="4" fillId="20" borderId="1"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4" fillId="21" borderId="1" xfId="0" applyFont="1" applyFill="1" applyBorder="1" applyAlignment="1">
      <alignment horizontal="left"/>
    </xf>
    <xf numFmtId="0" fontId="7" fillId="22" borderId="1" xfId="0" applyFont="1" applyFill="1" applyBorder="1" applyAlignment="1">
      <alignment horizontal="left"/>
    </xf>
    <xf numFmtId="0" fontId="7" fillId="22" borderId="20" xfId="0" applyFont="1" applyFill="1" applyBorder="1" applyAlignment="1">
      <alignment horizontal="left"/>
    </xf>
    <xf numFmtId="0" fontId="7" fillId="22" borderId="13" xfId="0" applyFont="1" applyFill="1" applyBorder="1" applyAlignment="1">
      <alignment horizontal="left"/>
    </xf>
    <xf numFmtId="0" fontId="7" fillId="22" borderId="14" xfId="0" applyFont="1" applyFill="1" applyBorder="1" applyAlignment="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1" fillId="14" borderId="1" xfId="0" applyFont="1" applyFill="1" applyBorder="1" applyAlignment="1">
      <alignment horizontal="center"/>
    </xf>
    <xf numFmtId="0" fontId="5" fillId="15" borderId="1" xfId="0" applyFont="1" applyFill="1" applyBorder="1" applyAlignment="1"/>
    <xf numFmtId="0" fontId="5" fillId="15" borderId="1" xfId="0" applyFont="1" applyFill="1" applyBorder="1"/>
    <xf numFmtId="0" fontId="1" fillId="7" borderId="7" xfId="0" applyFont="1" applyFill="1" applyBorder="1" applyAlignment="1">
      <alignment horizontal="center"/>
    </xf>
    <xf numFmtId="0" fontId="1" fillId="7" borderId="9" xfId="0" applyFont="1" applyFill="1" applyBorder="1" applyAlignment="1">
      <alignment horizontal="center"/>
    </xf>
    <xf numFmtId="0" fontId="1" fillId="7" borderId="10" xfId="0" applyFont="1" applyFill="1" applyBorder="1" applyAlignment="1">
      <alignment horizontal="center"/>
    </xf>
    <xf numFmtId="0" fontId="5" fillId="7" borderId="7" xfId="0" applyFont="1" applyFill="1" applyBorder="1" applyAlignment="1">
      <alignment horizontal="center"/>
    </xf>
    <xf numFmtId="0" fontId="5" fillId="7" borderId="9" xfId="0" applyFont="1" applyFill="1" applyBorder="1" applyAlignment="1">
      <alignment horizontal="center"/>
    </xf>
    <xf numFmtId="0" fontId="5" fillId="7" borderId="10" xfId="0" applyFont="1" applyFill="1" applyBorder="1" applyAlignment="1">
      <alignment horizontal="center"/>
    </xf>
    <xf numFmtId="0" fontId="1" fillId="13" borderId="5" xfId="0" applyFont="1" applyFill="1" applyBorder="1" applyAlignment="1">
      <alignment horizontal="center"/>
    </xf>
    <xf numFmtId="0" fontId="1" fillId="13" borderId="6" xfId="0" applyFont="1" applyFill="1" applyBorder="1" applyAlignment="1">
      <alignment horizontal="center"/>
    </xf>
    <xf numFmtId="0" fontId="1" fillId="13" borderId="3" xfId="0" applyFont="1" applyFill="1" applyBorder="1" applyAlignment="1">
      <alignment horizontal="center"/>
    </xf>
    <xf numFmtId="0" fontId="4" fillId="10" borderId="1" xfId="0" applyFont="1" applyFill="1" applyBorder="1" applyAlignment="1">
      <alignment horizontal="left"/>
    </xf>
    <xf numFmtId="2" fontId="3" fillId="11" borderId="1" xfId="0" applyNumberFormat="1" applyFont="1" applyFill="1" applyBorder="1" applyAlignment="1">
      <alignment horizontal="center"/>
    </xf>
    <xf numFmtId="0" fontId="4" fillId="4" borderId="1" xfId="0" applyFont="1" applyFill="1" applyBorder="1" applyAlignment="1">
      <alignment horizontal="center" wrapText="1"/>
    </xf>
    <xf numFmtId="0" fontId="1" fillId="5" borderId="1" xfId="0" applyFont="1" applyFill="1" applyBorder="1" applyAlignment="1">
      <alignment horizontal="center"/>
    </xf>
    <xf numFmtId="0" fontId="5" fillId="6" borderId="1" xfId="0" applyFont="1" applyFill="1" applyBorder="1"/>
    <xf numFmtId="0" fontId="5" fillId="7" borderId="0" xfId="0" applyFont="1" applyFill="1" applyBorder="1" applyAlignment="1">
      <alignment horizontal="center"/>
    </xf>
    <xf numFmtId="0" fontId="3" fillId="9" borderId="0" xfId="0" applyFont="1" applyFill="1" applyBorder="1" applyAlignment="1">
      <alignment horizontal="center"/>
    </xf>
  </cellXfs>
  <cellStyles count="3">
    <cellStyle name="Hyperlink" xfId="1" builtinId="8"/>
    <cellStyle name="Normal" xfId="0" builtinId="0"/>
    <cellStyle name="Normal 2" xfId="2"/>
  </cellStyles>
  <dxfs count="42">
    <dxf>
      <fill>
        <patternFill patternType="solid">
          <fgColor rgb="FFFCE8B2"/>
          <bgColor rgb="FFFCE8B2"/>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bgColor rgb="FFFFCCCC"/>
        </patternFill>
      </fill>
    </dxf>
    <dxf>
      <fill>
        <patternFill>
          <bgColor theme="9" tint="0.59996337778862885"/>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
      <fill>
        <patternFill patternType="solid">
          <fgColor rgb="FFFCE8B2"/>
          <bgColor rgb="FFFCE8B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40005</xdr:colOff>
      <xdr:row>0</xdr:row>
      <xdr:rowOff>53340</xdr:rowOff>
    </xdr:from>
    <xdr:to>
      <xdr:col>2</xdr:col>
      <xdr:colOff>259080</xdr:colOff>
      <xdr:row>0</xdr:row>
      <xdr:rowOff>556260</xdr:rowOff>
    </xdr:to>
    <xdr:pic>
      <xdr:nvPicPr>
        <xdr:cNvPr id="2" name="Picture 1">
          <a:extLst>
            <a:ext uri="{FF2B5EF4-FFF2-40B4-BE49-F238E27FC236}">
              <a16:creationId xmlns:a16="http://schemas.microsoft.com/office/drawing/2014/main" id="{F9A34C6E-EDA5-41A1-8743-948D079E03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 y="53340"/>
          <a:ext cx="2352675"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upport.relay.edu/hc/en-us/categories/115002426428-Relay-Documents-Hub" TargetMode="External"/><Relationship Id="rId1" Type="http://schemas.openxmlformats.org/officeDocument/2006/relationships/hyperlink" Target="https://support.relay.edu/hc/en-us/articles/360000206067-How-is-GPA-calculated-"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tabSelected="1" workbookViewId="0">
      <selection activeCell="F34" sqref="F34"/>
    </sheetView>
  </sheetViews>
  <sheetFormatPr defaultColWidth="16.88671875" defaultRowHeight="13.2" x14ac:dyDescent="0.25"/>
  <cols>
    <col min="1" max="4" width="15.5546875" style="52" customWidth="1"/>
    <col min="5" max="5" width="1.88671875" style="52" customWidth="1"/>
    <col min="6" max="9" width="15.5546875" style="52" customWidth="1"/>
    <col min="10" max="10" width="1.88671875" style="52" customWidth="1"/>
    <col min="11" max="14" width="15.5546875" style="52" customWidth="1"/>
    <col min="15" max="15" width="1.88671875" style="52" customWidth="1"/>
    <col min="16" max="19" width="15.5546875" style="52" customWidth="1"/>
    <col min="20" max="16384" width="16.88671875" style="52"/>
  </cols>
  <sheetData>
    <row r="1" spans="1:20" ht="48" customHeight="1" x14ac:dyDescent="0.25"/>
    <row r="2" spans="1:20" ht="14.25" customHeight="1" x14ac:dyDescent="0.25">
      <c r="A2" s="65" t="s">
        <v>112</v>
      </c>
      <c r="B2" s="65"/>
      <c r="C2" s="65"/>
      <c r="D2" s="65"/>
      <c r="E2" s="65"/>
      <c r="F2" s="65"/>
      <c r="G2" s="65"/>
      <c r="H2" s="65"/>
      <c r="I2" s="65"/>
      <c r="J2" s="65"/>
      <c r="K2" s="65"/>
      <c r="L2" s="65"/>
      <c r="M2" s="65"/>
      <c r="N2" s="65"/>
      <c r="O2" s="65"/>
      <c r="P2" s="65"/>
      <c r="Q2" s="65"/>
      <c r="R2" s="65"/>
      <c r="S2" s="65"/>
    </row>
    <row r="3" spans="1:20" ht="16.5" customHeight="1" x14ac:dyDescent="0.25">
      <c r="A3" s="66" t="s">
        <v>113</v>
      </c>
      <c r="B3" s="67"/>
      <c r="C3" s="67"/>
      <c r="D3" s="67"/>
      <c r="E3" s="67"/>
      <c r="F3" s="67"/>
      <c r="G3" s="67"/>
      <c r="H3" s="67"/>
      <c r="I3" s="67"/>
      <c r="J3" s="67"/>
      <c r="K3" s="67"/>
      <c r="L3" s="67"/>
      <c r="M3" s="67"/>
      <c r="N3" s="67"/>
      <c r="O3" s="67"/>
      <c r="P3" s="67"/>
      <c r="Q3" s="67"/>
      <c r="R3" s="67"/>
      <c r="S3" s="68"/>
    </row>
    <row r="4" spans="1:20" ht="54" customHeight="1" x14ac:dyDescent="0.25">
      <c r="A4" s="69" t="s">
        <v>248</v>
      </c>
      <c r="B4" s="70"/>
      <c r="C4" s="70"/>
      <c r="D4" s="70"/>
      <c r="E4" s="70"/>
      <c r="F4" s="70"/>
      <c r="G4" s="70"/>
      <c r="H4" s="70"/>
      <c r="I4" s="70"/>
      <c r="J4" s="70"/>
      <c r="K4" s="70"/>
      <c r="L4" s="70"/>
      <c r="M4" s="70"/>
      <c r="N4" s="70"/>
      <c r="O4" s="70"/>
      <c r="P4" s="70"/>
      <c r="Q4" s="70"/>
      <c r="R4" s="70"/>
      <c r="S4" s="71"/>
    </row>
    <row r="5" spans="1:20" ht="11.25" customHeight="1" x14ac:dyDescent="0.25">
      <c r="A5" s="22"/>
      <c r="B5" s="23"/>
      <c r="C5" s="23"/>
      <c r="D5" s="23"/>
      <c r="E5" s="23"/>
      <c r="F5" s="23"/>
      <c r="G5" s="23"/>
      <c r="H5" s="23"/>
      <c r="I5" s="23"/>
      <c r="J5" s="23"/>
      <c r="K5" s="23"/>
      <c r="L5" s="23"/>
      <c r="M5" s="23"/>
      <c r="N5" s="23"/>
      <c r="O5" s="23"/>
      <c r="P5" s="23"/>
      <c r="Q5" s="23"/>
      <c r="R5" s="23"/>
      <c r="S5" s="23"/>
    </row>
    <row r="6" spans="1:20" ht="15.75" customHeight="1" x14ac:dyDescent="0.25">
      <c r="A6" s="72" t="s">
        <v>114</v>
      </c>
      <c r="B6" s="72"/>
      <c r="C6" s="72"/>
      <c r="D6" s="72"/>
      <c r="E6" s="72"/>
      <c r="F6" s="72"/>
      <c r="G6" s="72"/>
      <c r="H6" s="72"/>
      <c r="I6" s="72"/>
      <c r="J6" s="72"/>
      <c r="K6" s="72"/>
      <c r="L6" s="72"/>
      <c r="M6" s="72"/>
      <c r="N6" s="72"/>
      <c r="O6" s="72"/>
      <c r="P6" s="72"/>
      <c r="Q6" s="72"/>
      <c r="R6" s="72"/>
      <c r="S6" s="72"/>
    </row>
    <row r="7" spans="1:20" ht="15.75" customHeight="1" x14ac:dyDescent="0.25">
      <c r="A7" s="73" t="s">
        <v>115</v>
      </c>
      <c r="B7" s="73"/>
      <c r="C7" s="74" t="s">
        <v>116</v>
      </c>
      <c r="D7" s="75"/>
      <c r="E7" s="75"/>
      <c r="F7" s="75"/>
      <c r="G7" s="75"/>
      <c r="H7" s="75"/>
      <c r="I7" s="75"/>
      <c r="J7" s="75"/>
      <c r="K7" s="75"/>
      <c r="L7" s="75"/>
      <c r="M7" s="75"/>
      <c r="N7" s="75"/>
      <c r="O7" s="75"/>
      <c r="P7" s="75"/>
      <c r="Q7" s="75"/>
      <c r="R7" s="75"/>
      <c r="S7" s="76"/>
    </row>
    <row r="8" spans="1:20" ht="29.25" customHeight="1" x14ac:dyDescent="0.25">
      <c r="A8" s="60" t="s">
        <v>218</v>
      </c>
      <c r="B8" s="60"/>
      <c r="C8" s="61" t="s">
        <v>219</v>
      </c>
      <c r="D8" s="61"/>
      <c r="E8" s="61"/>
      <c r="F8" s="61"/>
      <c r="G8" s="61"/>
      <c r="H8" s="61"/>
      <c r="I8" s="61"/>
      <c r="J8" s="61"/>
      <c r="K8" s="61"/>
      <c r="L8" s="61"/>
      <c r="M8" s="61"/>
      <c r="N8" s="61"/>
      <c r="O8" s="61"/>
      <c r="P8" s="61"/>
      <c r="Q8" s="61"/>
      <c r="R8" s="61"/>
      <c r="S8" s="61"/>
    </row>
    <row r="9" spans="1:20" x14ac:dyDescent="0.25">
      <c r="A9" s="62" t="s">
        <v>117</v>
      </c>
      <c r="B9" s="62"/>
      <c r="C9" s="63" t="s">
        <v>118</v>
      </c>
      <c r="D9" s="63"/>
      <c r="E9" s="63"/>
      <c r="F9" s="63"/>
      <c r="G9" s="63"/>
      <c r="H9" s="63"/>
      <c r="I9" s="63"/>
      <c r="J9" s="63"/>
      <c r="K9" s="63"/>
      <c r="L9" s="63"/>
      <c r="M9" s="63"/>
      <c r="N9" s="63"/>
      <c r="O9" s="63"/>
      <c r="P9" s="63"/>
      <c r="Q9" s="63"/>
      <c r="R9" s="63"/>
      <c r="S9" s="63"/>
    </row>
    <row r="10" spans="1:20" x14ac:dyDescent="0.25">
      <c r="A10" s="24"/>
      <c r="B10" s="24"/>
      <c r="C10" s="25"/>
      <c r="D10" s="25"/>
      <c r="E10" s="25"/>
      <c r="F10" s="25"/>
      <c r="G10" s="25"/>
      <c r="H10" s="25"/>
      <c r="I10" s="25"/>
      <c r="J10" s="25"/>
      <c r="K10" s="25"/>
      <c r="L10" s="25"/>
      <c r="M10" s="25"/>
      <c r="N10" s="25"/>
      <c r="O10" s="25"/>
      <c r="P10" s="25"/>
      <c r="Q10" s="25"/>
      <c r="R10" s="25"/>
      <c r="S10" s="25"/>
    </row>
    <row r="11" spans="1:20" ht="16.5" customHeight="1" x14ac:dyDescent="0.25">
      <c r="A11" s="64" t="s">
        <v>119</v>
      </c>
      <c r="B11" s="64"/>
      <c r="C11" s="64"/>
      <c r="D11" s="64"/>
      <c r="E11" s="64"/>
      <c r="F11" s="64"/>
      <c r="G11" s="64"/>
      <c r="H11" s="64"/>
      <c r="I11" s="64"/>
      <c r="J11" s="64"/>
      <c r="K11" s="64"/>
      <c r="L11" s="64"/>
      <c r="M11" s="64"/>
      <c r="N11" s="26"/>
      <c r="O11" s="27"/>
      <c r="P11" s="28"/>
    </row>
    <row r="12" spans="1:20" x14ac:dyDescent="0.25">
      <c r="A12" s="29" t="s">
        <v>120</v>
      </c>
      <c r="B12" s="30" t="s">
        <v>121</v>
      </c>
      <c r="C12" s="30" t="s">
        <v>122</v>
      </c>
      <c r="D12" s="30" t="s">
        <v>123</v>
      </c>
      <c r="E12" s="31"/>
      <c r="F12" s="30" t="s">
        <v>124</v>
      </c>
      <c r="G12" s="30" t="s">
        <v>125</v>
      </c>
      <c r="H12" s="30" t="s">
        <v>126</v>
      </c>
      <c r="I12" s="30" t="s">
        <v>127</v>
      </c>
      <c r="J12" s="31"/>
      <c r="K12" s="30" t="s">
        <v>128</v>
      </c>
      <c r="L12" s="30" t="s">
        <v>129</v>
      </c>
      <c r="M12" s="32" t="s">
        <v>130</v>
      </c>
      <c r="N12" s="33"/>
      <c r="O12" s="34"/>
      <c r="P12" s="35"/>
    </row>
    <row r="13" spans="1:20" x14ac:dyDescent="0.25">
      <c r="A13" s="36" t="s">
        <v>131</v>
      </c>
      <c r="B13" s="37" t="s">
        <v>132</v>
      </c>
      <c r="C13" s="37" t="s">
        <v>133</v>
      </c>
      <c r="D13" s="38" t="s">
        <v>134</v>
      </c>
      <c r="E13" s="31"/>
      <c r="F13" s="38" t="s">
        <v>135</v>
      </c>
      <c r="G13" s="38" t="s">
        <v>136</v>
      </c>
      <c r="H13" s="38" t="s">
        <v>137</v>
      </c>
      <c r="I13" s="38" t="s">
        <v>138</v>
      </c>
      <c r="J13" s="31"/>
      <c r="K13" s="38" t="s">
        <v>139</v>
      </c>
      <c r="L13" s="38" t="s">
        <v>140</v>
      </c>
      <c r="M13" s="38" t="s">
        <v>141</v>
      </c>
      <c r="N13" s="33"/>
      <c r="O13" s="39"/>
      <c r="P13" s="35"/>
    </row>
    <row r="14" spans="1:20" x14ac:dyDescent="0.25">
      <c r="A14" s="36" t="s">
        <v>142</v>
      </c>
      <c r="B14" s="37">
        <v>4</v>
      </c>
      <c r="C14" s="38">
        <v>4</v>
      </c>
      <c r="D14" s="38">
        <v>3.7</v>
      </c>
      <c r="E14" s="31"/>
      <c r="F14" s="38">
        <v>3.3</v>
      </c>
      <c r="G14" s="38">
        <v>3</v>
      </c>
      <c r="H14" s="38">
        <v>2.7</v>
      </c>
      <c r="I14" s="38">
        <v>2.2999999999999998</v>
      </c>
      <c r="J14" s="31"/>
      <c r="K14" s="38">
        <v>2</v>
      </c>
      <c r="L14" s="38">
        <v>1.7</v>
      </c>
      <c r="M14" s="38">
        <v>0</v>
      </c>
      <c r="N14" s="33"/>
      <c r="O14" s="39"/>
      <c r="P14" s="35"/>
    </row>
    <row r="15" spans="1:20" x14ac:dyDescent="0.25">
      <c r="A15" s="41"/>
      <c r="B15" s="42"/>
      <c r="C15" s="54"/>
      <c r="D15" s="54"/>
      <c r="E15" s="55"/>
      <c r="F15" s="54"/>
      <c r="G15" s="54"/>
      <c r="H15" s="54"/>
      <c r="I15" s="54"/>
      <c r="J15" s="55"/>
      <c r="K15" s="54"/>
      <c r="L15" s="54"/>
      <c r="M15" s="54"/>
      <c r="N15" s="43"/>
      <c r="O15" s="44"/>
      <c r="P15" s="45"/>
      <c r="Q15" s="45"/>
      <c r="R15" s="45"/>
      <c r="S15" s="45"/>
      <c r="T15" s="46"/>
    </row>
    <row r="16" spans="1:20" x14ac:dyDescent="0.25">
      <c r="A16" s="90" t="s">
        <v>81</v>
      </c>
      <c r="B16" s="91"/>
      <c r="C16" s="91"/>
      <c r="D16" s="91"/>
      <c r="E16" s="91"/>
      <c r="F16" s="91"/>
      <c r="G16" s="91"/>
      <c r="H16" s="91"/>
      <c r="I16" s="91"/>
      <c r="J16" s="91"/>
      <c r="K16" s="91"/>
      <c r="L16" s="91"/>
      <c r="M16" s="91"/>
      <c r="N16" s="91"/>
      <c r="O16" s="91"/>
      <c r="P16" s="91"/>
      <c r="Q16" s="91"/>
      <c r="R16" s="91"/>
      <c r="S16" s="92"/>
      <c r="T16" s="47"/>
    </row>
    <row r="17" spans="1:20" x14ac:dyDescent="0.25">
      <c r="A17" s="81" t="s">
        <v>82</v>
      </c>
      <c r="B17" s="82"/>
      <c r="C17" s="82"/>
      <c r="D17" s="83"/>
      <c r="E17" s="84"/>
      <c r="F17" s="81" t="s">
        <v>83</v>
      </c>
      <c r="G17" s="83"/>
      <c r="H17" s="83"/>
      <c r="I17" s="83"/>
      <c r="J17" s="87"/>
      <c r="K17" s="81" t="s">
        <v>84</v>
      </c>
      <c r="L17" s="83"/>
      <c r="M17" s="83"/>
      <c r="N17" s="83"/>
      <c r="O17" s="87"/>
      <c r="P17" s="81" t="s">
        <v>85</v>
      </c>
      <c r="Q17" s="83"/>
      <c r="R17" s="83"/>
      <c r="S17" s="83"/>
      <c r="T17" s="35"/>
    </row>
    <row r="18" spans="1:20" x14ac:dyDescent="0.25">
      <c r="A18" s="8" t="s">
        <v>1</v>
      </c>
      <c r="B18" s="9" t="s">
        <v>2</v>
      </c>
      <c r="C18" s="9" t="s">
        <v>86</v>
      </c>
      <c r="D18" s="9" t="s">
        <v>87</v>
      </c>
      <c r="E18" s="85"/>
      <c r="F18" s="8" t="s">
        <v>1</v>
      </c>
      <c r="G18" s="9" t="s">
        <v>2</v>
      </c>
      <c r="H18" s="9" t="s">
        <v>86</v>
      </c>
      <c r="I18" s="9" t="s">
        <v>87</v>
      </c>
      <c r="J18" s="88"/>
      <c r="K18" s="8" t="s">
        <v>1</v>
      </c>
      <c r="L18" s="9" t="s">
        <v>2</v>
      </c>
      <c r="M18" s="9" t="s">
        <v>86</v>
      </c>
      <c r="N18" s="9" t="s">
        <v>87</v>
      </c>
      <c r="O18" s="88"/>
      <c r="P18" s="8" t="s">
        <v>1</v>
      </c>
      <c r="Q18" s="9" t="s">
        <v>2</v>
      </c>
      <c r="R18" s="9" t="s">
        <v>86</v>
      </c>
      <c r="S18" s="9" t="s">
        <v>87</v>
      </c>
      <c r="T18" s="35"/>
    </row>
    <row r="19" spans="1:20" x14ac:dyDescent="0.25">
      <c r="A19" s="10"/>
      <c r="B19" s="11">
        <f>IFERROR(VLOOKUP(A19,'All Courses'!$C$2:$D$85,2,FALSE),0)</f>
        <v>0</v>
      </c>
      <c r="C19" s="10"/>
      <c r="D19" s="12" t="str">
        <f t="shared" ref="D19:D25" si="0">IF(C19="A+","4",IF(C19="A","4",IF(C19="A-","3.7",IF(C19="B+","3.3",IF(C19="B","3",IF(C19="B-","2.7",IF(C19="C+","2.3",IF(C19="C","2",IF(C19="C-","1.7","0")))))))))</f>
        <v>0</v>
      </c>
      <c r="E19" s="85"/>
      <c r="F19" s="10"/>
      <c r="G19" s="11">
        <f>IFERROR(VLOOKUP(F19,'All Courses'!$C$2:$D$85,2,FALSE),0)</f>
        <v>0</v>
      </c>
      <c r="H19" s="7"/>
      <c r="I19" s="12" t="str">
        <f t="shared" ref="I19:I25" si="1">IF(H19="A+","4",IF(H19="A","4",IF(H19="A-","3.7",IF(H19="B+","3.3",IF(H19="B","3",IF(H19="B-","2.7",IF(H19="C+","2.3",IF(H19="C","2",IF(H19="C-","1.7","0")))))))))</f>
        <v>0</v>
      </c>
      <c r="J19" s="88"/>
      <c r="K19" s="10"/>
      <c r="L19" s="11">
        <f>IFERROR(VLOOKUP(K19,'All Courses'!$C$2:$D$85,2,FALSE),0)</f>
        <v>0</v>
      </c>
      <c r="M19" s="7"/>
      <c r="N19" s="12" t="str">
        <f t="shared" ref="N19:N25" si="2">IF(M19="A+","4",IF(M19="A","4",IF(M19="A-","3.7",IF(M19="B+","3.3",IF(M19="B","3",IF(M19="B-","2.7",IF(M19="C+","2.3",IF(M19="C","2",IF(M19="C-","1.7","0")))))))))</f>
        <v>0</v>
      </c>
      <c r="O19" s="88"/>
      <c r="P19" s="10"/>
      <c r="Q19" s="11">
        <f>IFERROR(VLOOKUP(P19,'All Courses'!$C$2:$D$85,2,FALSE),0)</f>
        <v>0</v>
      </c>
      <c r="R19" s="7"/>
      <c r="S19" s="12" t="str">
        <f t="shared" ref="S19:S25" si="3">IF(R19="A+","4",IF(R19="A","4",IF(R19="A-","3.7",IF(R19="B+","3.3",IF(R19="B","3",IF(R19="B-","2.7",IF(R19="C+","2.3",IF(R19="C","2",IF(R19="C-","1.7","0")))))))))</f>
        <v>0</v>
      </c>
      <c r="T19" s="35"/>
    </row>
    <row r="20" spans="1:20" x14ac:dyDescent="0.25">
      <c r="A20" s="10"/>
      <c r="B20" s="11">
        <f>IFERROR(VLOOKUP(A20,'All Courses'!$C$2:$D$85,2,FALSE),0)</f>
        <v>0</v>
      </c>
      <c r="C20" s="10"/>
      <c r="D20" s="12" t="str">
        <f>IF(C20="A+","4",IF(C20="A","4",IF(C20="A-","3.7",IF(C20="B+","3.3",IF(C20="B","3",IF(C20="B-","2.7",IF(C20="C+","2.3",IF(C20="C","2",IF(C20="C-","1.7","0")))))))))</f>
        <v>0</v>
      </c>
      <c r="E20" s="85"/>
      <c r="F20" s="10"/>
      <c r="G20" s="11">
        <f>IFERROR(VLOOKUP(F20,'All Courses'!$C$2:$D$85,2,FALSE),0)</f>
        <v>0</v>
      </c>
      <c r="H20" s="7"/>
      <c r="I20" s="12" t="str">
        <f t="shared" si="1"/>
        <v>0</v>
      </c>
      <c r="J20" s="88"/>
      <c r="K20" s="10"/>
      <c r="L20" s="11">
        <f>IFERROR(VLOOKUP(K20,'All Courses'!$C$2:$D$85,2,FALSE),0)</f>
        <v>0</v>
      </c>
      <c r="M20" s="7"/>
      <c r="N20" s="12" t="str">
        <f t="shared" si="2"/>
        <v>0</v>
      </c>
      <c r="O20" s="88"/>
      <c r="P20" s="10"/>
      <c r="Q20" s="11">
        <f>IFERROR(VLOOKUP(P20,'All Courses'!$C$2:$D$85,2,FALSE),0)</f>
        <v>0</v>
      </c>
      <c r="R20" s="7"/>
      <c r="S20" s="12" t="str">
        <f t="shared" si="3"/>
        <v>0</v>
      </c>
      <c r="T20" s="35"/>
    </row>
    <row r="21" spans="1:20" x14ac:dyDescent="0.25">
      <c r="A21" s="10"/>
      <c r="B21" s="11">
        <f>IFERROR(VLOOKUP(A21,'All Courses'!$C$2:$D$85,2,FALSE),0)</f>
        <v>0</v>
      </c>
      <c r="C21" s="10"/>
      <c r="D21" s="12" t="str">
        <f t="shared" si="0"/>
        <v>0</v>
      </c>
      <c r="E21" s="85"/>
      <c r="F21" s="10"/>
      <c r="G21" s="11">
        <f>IFERROR(VLOOKUP(F21,'All Courses'!$C$2:$D$85,2,FALSE),0)</f>
        <v>0</v>
      </c>
      <c r="H21" s="7"/>
      <c r="I21" s="12" t="str">
        <f t="shared" si="1"/>
        <v>0</v>
      </c>
      <c r="J21" s="88"/>
      <c r="K21" s="10"/>
      <c r="L21" s="11">
        <f>IFERROR(VLOOKUP(K21,'All Courses'!$C$2:$D$85,2,FALSE),0)</f>
        <v>0</v>
      </c>
      <c r="M21" s="7"/>
      <c r="N21" s="12" t="str">
        <f t="shared" si="2"/>
        <v>0</v>
      </c>
      <c r="O21" s="88"/>
      <c r="P21" s="10"/>
      <c r="Q21" s="11">
        <f>IFERROR(VLOOKUP(P21,'All Courses'!$C$2:$D$85,2,FALSE),0)</f>
        <v>0</v>
      </c>
      <c r="R21" s="7"/>
      <c r="S21" s="12" t="str">
        <f t="shared" si="3"/>
        <v>0</v>
      </c>
      <c r="T21" s="35"/>
    </row>
    <row r="22" spans="1:20" x14ac:dyDescent="0.25">
      <c r="A22" s="10"/>
      <c r="B22" s="11">
        <f>IFERROR(VLOOKUP(A22,'All Courses'!$C$2:$D$85,2,FALSE),0)</f>
        <v>0</v>
      </c>
      <c r="C22" s="10"/>
      <c r="D22" s="12" t="str">
        <f t="shared" si="0"/>
        <v>0</v>
      </c>
      <c r="E22" s="85"/>
      <c r="F22" s="10"/>
      <c r="G22" s="11">
        <f>IFERROR(VLOOKUP(F22,'All Courses'!$C$2:$D$85,2,FALSE),0)</f>
        <v>0</v>
      </c>
      <c r="H22" s="7"/>
      <c r="I22" s="12" t="str">
        <f t="shared" si="1"/>
        <v>0</v>
      </c>
      <c r="J22" s="88"/>
      <c r="K22" s="10"/>
      <c r="L22" s="11">
        <f>IFERROR(VLOOKUP(K22,'All Courses'!$C$2:$D$85,2,FALSE),0)</f>
        <v>0</v>
      </c>
      <c r="M22" s="7"/>
      <c r="N22" s="12" t="str">
        <f t="shared" si="2"/>
        <v>0</v>
      </c>
      <c r="O22" s="88"/>
      <c r="P22" s="10"/>
      <c r="Q22" s="11">
        <f>IFERROR(VLOOKUP(P22,'All Courses'!$C$2:$D$85,2,FALSE),0)</f>
        <v>0</v>
      </c>
      <c r="R22" s="7"/>
      <c r="S22" s="12" t="str">
        <f t="shared" si="3"/>
        <v>0</v>
      </c>
      <c r="T22" s="35"/>
    </row>
    <row r="23" spans="1:20" x14ac:dyDescent="0.25">
      <c r="A23" s="10"/>
      <c r="B23" s="11">
        <f>IFERROR(VLOOKUP(A23,'All Courses'!$C$2:$D$85,2,FALSE),0)</f>
        <v>0</v>
      </c>
      <c r="C23" s="10"/>
      <c r="D23" s="12" t="str">
        <f t="shared" si="0"/>
        <v>0</v>
      </c>
      <c r="E23" s="85"/>
      <c r="F23" s="10"/>
      <c r="G23" s="11">
        <f>IFERROR(VLOOKUP(F23,'All Courses'!$C$2:$D$85,2,FALSE),0)</f>
        <v>0</v>
      </c>
      <c r="H23" s="7"/>
      <c r="I23" s="12" t="str">
        <f t="shared" si="1"/>
        <v>0</v>
      </c>
      <c r="J23" s="88"/>
      <c r="K23" s="10"/>
      <c r="L23" s="11">
        <f>IFERROR(VLOOKUP(K23,'All Courses'!$C$2:$D$85,2,FALSE),0)</f>
        <v>0</v>
      </c>
      <c r="M23" s="7"/>
      <c r="N23" s="12" t="str">
        <f t="shared" si="2"/>
        <v>0</v>
      </c>
      <c r="O23" s="88"/>
      <c r="P23" s="10"/>
      <c r="Q23" s="11">
        <f>IFERROR(VLOOKUP(P23,'All Courses'!$C$2:$D$85,2,FALSE),0)</f>
        <v>0</v>
      </c>
      <c r="R23" s="7"/>
      <c r="S23" s="12" t="str">
        <f t="shared" si="3"/>
        <v>0</v>
      </c>
      <c r="T23" s="35"/>
    </row>
    <row r="24" spans="1:20" x14ac:dyDescent="0.25">
      <c r="A24" s="10"/>
      <c r="B24" s="11">
        <f>IFERROR(VLOOKUP(A24,'All Courses'!$C$2:$D$85,2,FALSE),0)</f>
        <v>0</v>
      </c>
      <c r="C24" s="10"/>
      <c r="D24" s="12" t="str">
        <f t="shared" si="0"/>
        <v>0</v>
      </c>
      <c r="E24" s="85"/>
      <c r="F24" s="10"/>
      <c r="G24" s="11">
        <f>IFERROR(VLOOKUP(F24,'All Courses'!$C$2:$D$85,2,FALSE),0)</f>
        <v>0</v>
      </c>
      <c r="H24" s="7"/>
      <c r="I24" s="12" t="str">
        <f t="shared" si="1"/>
        <v>0</v>
      </c>
      <c r="J24" s="88"/>
      <c r="K24" s="10"/>
      <c r="L24" s="11">
        <f>IFERROR(VLOOKUP(K24,'All Courses'!$C$2:$D$85,2,FALSE),0)</f>
        <v>0</v>
      </c>
      <c r="M24" s="7"/>
      <c r="N24" s="12" t="str">
        <f t="shared" si="2"/>
        <v>0</v>
      </c>
      <c r="O24" s="88"/>
      <c r="P24" s="10"/>
      <c r="Q24" s="11">
        <f>IFERROR(VLOOKUP(P24,'All Courses'!$C$2:$D$85,2,FALSE),0)</f>
        <v>0</v>
      </c>
      <c r="R24" s="7"/>
      <c r="S24" s="12" t="str">
        <f t="shared" si="3"/>
        <v>0</v>
      </c>
      <c r="T24" s="35"/>
    </row>
    <row r="25" spans="1:20" x14ac:dyDescent="0.25">
      <c r="A25" s="10"/>
      <c r="B25" s="11">
        <f>IFERROR(VLOOKUP(A25,'All Courses'!$C$2:$D$85,2,FALSE),0)</f>
        <v>0</v>
      </c>
      <c r="C25" s="10"/>
      <c r="D25" s="12" t="str">
        <f t="shared" si="0"/>
        <v>0</v>
      </c>
      <c r="E25" s="85"/>
      <c r="F25" s="10"/>
      <c r="G25" s="11">
        <f>IFERROR(VLOOKUP(F25,'All Courses'!$C$2:$D$85,2,FALSE),0)</f>
        <v>0</v>
      </c>
      <c r="H25" s="7"/>
      <c r="I25" s="12" t="str">
        <f t="shared" si="1"/>
        <v>0</v>
      </c>
      <c r="J25" s="88"/>
      <c r="K25" s="10"/>
      <c r="L25" s="11">
        <f>IFERROR(VLOOKUP(K25,'All Courses'!$C$2:$D$85,2,FALSE),0)</f>
        <v>0</v>
      </c>
      <c r="M25" s="7"/>
      <c r="N25" s="12" t="str">
        <f t="shared" si="2"/>
        <v>0</v>
      </c>
      <c r="O25" s="88"/>
      <c r="P25" s="10"/>
      <c r="Q25" s="11">
        <f>IFERROR(VLOOKUP(P25,'All Courses'!$C$2:$D$85,2,FALSE),0)</f>
        <v>0</v>
      </c>
      <c r="R25" s="7"/>
      <c r="S25" s="12" t="str">
        <f t="shared" si="3"/>
        <v>0</v>
      </c>
      <c r="T25" s="35"/>
    </row>
    <row r="26" spans="1:20" x14ac:dyDescent="0.25">
      <c r="A26" s="13" t="s">
        <v>88</v>
      </c>
      <c r="B26" s="14">
        <f>(IF(C19="Fail","0",IF(C19="F","0",B19)))+(IF(C20="Fail","0",IF(C20="F","0",B20)))+(IF(C21="Fail","0",IF(C21="F","0",B21)))+(IF(C22="Fail","0",IF(C22="F","0",B22)))+(IF(C23="Fail","0",IF(C23="F","0",B23)))+(IF(C24="Fail","0",IF(C24="F","0",B24)))+(IF(C25="Fail","0",IF(C25="F","0",B25)))</f>
        <v>0</v>
      </c>
      <c r="C26" s="13" t="s">
        <v>89</v>
      </c>
      <c r="D26" s="14" t="e">
        <f>((D19*B19)+(D20*B20)+(D21*B21)+(D22*B22)+(D23*B23)+(D24*B24)+(D25*B25))/B27</f>
        <v>#DIV/0!</v>
      </c>
      <c r="E26" s="85"/>
      <c r="F26" s="13" t="s">
        <v>88</v>
      </c>
      <c r="G26" s="14">
        <f>(IF(H19="Fail","0",IF(H19="F","0",G19)))+(IF(H20="Fail","0",IF(H20="F","0",G20)))+(IF(H21="Fail","0",IF(H21="F","0",G21)))+(IF(H22="Fail","0",IF(H22="F","0",G22)))+(IF(H23="Fail","0",IF(H23="F","0",G23)))+(IF(H24="Fail","0",IF(H24="F","0",G24)))+(IF(H25="Fail","0",IF(H25="F","0",G25)))</f>
        <v>0</v>
      </c>
      <c r="H26" s="13" t="s">
        <v>89</v>
      </c>
      <c r="I26" s="14" t="e">
        <f>((I19*G19)+(I20*G20)+(I21*G21)+(I22*G22)+(I23*G23)+(I24*G24)+(I25*G25))/G27</f>
        <v>#DIV/0!</v>
      </c>
      <c r="J26" s="88"/>
      <c r="K26" s="13" t="s">
        <v>88</v>
      </c>
      <c r="L26" s="14">
        <f>(IF(M19="Fail","0",IF(M19="F","0",L19)))+(IF(M20="Fail","0",IF(M20="F","0",L20)))+(IF(M21="Fail","0",IF(M21="F","0",L21)))+(IF(M22="Fail","0",IF(M22="F","0",L22)))+(IF(M23="Fail","0",IF(M23="F","0",L23)))+(IF(M24="Fail","0",IF(M24="F","0",L24)))+(IF(M25="Fail","0",IF(M25="F","0",L25)))</f>
        <v>0</v>
      </c>
      <c r="M26" s="13" t="s">
        <v>89</v>
      </c>
      <c r="N26" s="14" t="e">
        <f>((N19*L19)+(N20*L20)+(N21*L21)+(N22*L22)+(N23*L23)+(N24*L24)+(N25*L25))/L27</f>
        <v>#DIV/0!</v>
      </c>
      <c r="O26" s="88"/>
      <c r="P26" s="13" t="s">
        <v>88</v>
      </c>
      <c r="Q26" s="14">
        <f>(IF(R19="Fail","0",IF(R19="F","0",Q19)))+(IF(R20="Fail","0",IF(R20="F","0",Q20)))+(IF(R21="Fail","0",IF(R21="F","0",Q21)))+(IF(R22="Fail","0",IF(R22="F","0",Q22)))+(IF(R23="Fail","0",IF(R23="F","0",Q23)))+(IF(R24="Fail","0",IF(R24="F","0",Q24)))+(IF(R25="Fail","0",IF(R25="F","0",Q25)))</f>
        <v>0</v>
      </c>
      <c r="R26" s="13" t="s">
        <v>89</v>
      </c>
      <c r="S26" s="14" t="e">
        <f>((S19*Q19)+(S20*Q20)+(S21*Q21)+(S22*Q22)+(S23*Q23)+(S24*Q24)+(S25*Q25))/Q27</f>
        <v>#DIV/0!</v>
      </c>
      <c r="T26" s="35"/>
    </row>
    <row r="27" spans="1:20" hidden="1" x14ac:dyDescent="0.25">
      <c r="A27" s="13" t="s">
        <v>220</v>
      </c>
      <c r="B27" s="56">
        <f>(IF(C19="Fail","0",IF(C19="Pass","0",B19)))+(IF(C20="Fail","0",IF(C20="Pass","0",B20)))+(IF(C21="Fail","0",IF(C21="Pass","0",B21)))+(IF(C22="Fail","0",IF(C22="Pass","0",B22)))+(IF(C23="Fail","0",IF(C23="Pass","0",B23)))+(IF(C24="Fail","0",IF(C24="Pass","0",B24)))+(IF(C25="Fail","0",IF(C25="Pass","0",B25)))</f>
        <v>0</v>
      </c>
      <c r="C27" s="13" t="s">
        <v>247</v>
      </c>
      <c r="D27" s="59">
        <f>B27</f>
        <v>0</v>
      </c>
      <c r="E27" s="85"/>
      <c r="F27" s="13" t="s">
        <v>220</v>
      </c>
      <c r="G27" s="56">
        <f>(IF(H19="Fail","0",IF(H19="Pass","0",G19)))+(IF(H20="Fail","0",IF(H20="Pass","0",G20)))+(IF(H21="Fail","0",IF(H21="Pass","0",G21)))+(IF(H22="Fail","0",IF(H22="Pass","0",G22)))+(IF(H23="Fail","0",IF(H23="Pass","0",G23)))+(IF(H24="Fail","0",IF(H24="Pass","0",G24)))+(IF(H25="Fail","0",IF(H25="Pass","0",G25)))</f>
        <v>0</v>
      </c>
      <c r="H27" s="13" t="s">
        <v>247</v>
      </c>
      <c r="I27" s="59">
        <f>G27+D27</f>
        <v>0</v>
      </c>
      <c r="J27" s="88"/>
      <c r="K27" s="13" t="s">
        <v>220</v>
      </c>
      <c r="L27" s="56">
        <f>(IF(M19="Fail","0",IF(M19="Pass","0",L19)))+(IF(M20="Fail","0",IF(M20="Pass","0",L20)))+(IF(M21="Fail","0",IF(M21="Pass","0",L21)))+(IF(M22="Fail","0",IF(M22="Pass","0",L22)))+(IF(M23="Fail","0",IF(M23="Pass","0",L23)))+(IF(M24="Fail","0",IF(M24="Pass","0",L24)))+(IF(M25="Fail","0",IF(M25="Pass","0",L25)))</f>
        <v>0</v>
      </c>
      <c r="M27" s="13" t="s">
        <v>247</v>
      </c>
      <c r="N27" s="59">
        <f>L27+I27</f>
        <v>0</v>
      </c>
      <c r="O27" s="88"/>
      <c r="P27" s="13" t="s">
        <v>220</v>
      </c>
      <c r="Q27" s="56">
        <f>(IF(R19="Fail","0",IF(R19="Pass","0",Q19)))+(IF(R20="Fail","0",IF(R20="Pass","0",Q20)))+(IF(R21="Fail","0",IF(R21="Pass","0",Q21)))+(IF(R22="Fail","0",IF(R22="Pass","0",Q22)))+(IF(R23="Fail","0",IF(R23="Pass","0",Q23)))+(IF(R24="Fail","0",IF(R24="Pass","0",Q24)))+(IF(R25="Fail","0",IF(R25="Pass","0",Q25)))</f>
        <v>0</v>
      </c>
      <c r="R27" s="13" t="s">
        <v>247</v>
      </c>
      <c r="S27" s="59">
        <f>Q27+N27</f>
        <v>0</v>
      </c>
      <c r="T27" s="35"/>
    </row>
    <row r="28" spans="1:20" x14ac:dyDescent="0.25">
      <c r="A28" s="13" t="s">
        <v>90</v>
      </c>
      <c r="B28" s="14">
        <f>B26</f>
        <v>0</v>
      </c>
      <c r="C28" s="13" t="s">
        <v>78</v>
      </c>
      <c r="D28" s="14" t="e">
        <f>D26</f>
        <v>#DIV/0!</v>
      </c>
      <c r="E28" s="86"/>
      <c r="F28" s="13" t="s">
        <v>90</v>
      </c>
      <c r="G28" s="14">
        <f>(B28+G26)</f>
        <v>0</v>
      </c>
      <c r="H28" s="13" t="s">
        <v>78</v>
      </c>
      <c r="I28" s="14" t="e">
        <f>((D19*B19)+(D20*B20)+(D21*B21)+(D22*B22)+(D23*B23)+(D24*B24)+(D25*B25)+(I19*G19)+(I20*G20)+(I21*G21)+(I22*G22)+(I23*G23)+(I24*G24)+(I25*G25))/I27</f>
        <v>#DIV/0!</v>
      </c>
      <c r="J28" s="89"/>
      <c r="K28" s="13" t="s">
        <v>90</v>
      </c>
      <c r="L28" s="14">
        <f>G28+L26</f>
        <v>0</v>
      </c>
      <c r="M28" s="13" t="s">
        <v>78</v>
      </c>
      <c r="N28" s="14" t="e">
        <f>((D19*B19)+(D20*B20)+(D21*B21)+(D22*B22)+(D23*B23)+(D24*B24)+(D25*B25)+(I19*G19)+(I20*G20)+(I21*G21)+(I22*G22)+(I23*G23)+(I24*G24)+(I25*G25)+(L19*N19)+(L20*N20)+(L21*N21)+(L22*N22)+(L23*N23)+(L24*N24)+(L25*N25))/N27</f>
        <v>#DIV/0!</v>
      </c>
      <c r="O28" s="89"/>
      <c r="P28" s="13" t="s">
        <v>90</v>
      </c>
      <c r="Q28" s="14">
        <f>L28+Q26</f>
        <v>0</v>
      </c>
      <c r="R28" s="13" t="s">
        <v>78</v>
      </c>
      <c r="S28" s="14" t="e">
        <f>((D19*B19)+(D20*B20)+(D21*B21)+(D22*B22)+(D23*B23)+(D24*B24)+(D25*B25)+(I19*G19)+(I20*G20)+(I21*G21)+(I22*G22)+(I23*G23)+(I24*G24)+(I25*G25)+(L19*N19)+(L20*N20)+(L21*N21)+(L22*N22)+(L23*N23)+(L24*N24)+(L25*N25)+(S19*Q19)+(S20*Q20)+(S21*Q21)+(S22*Q22)+(S23*Q23)+(S24*Q24)+(S25*Q25))/S27</f>
        <v>#DIV/0!</v>
      </c>
      <c r="T28" s="35"/>
    </row>
    <row r="29" spans="1:20" x14ac:dyDescent="0.25">
      <c r="A29" s="77"/>
      <c r="B29" s="78"/>
      <c r="C29" s="78"/>
      <c r="D29" s="78"/>
      <c r="E29" s="79"/>
      <c r="F29" s="79"/>
      <c r="G29" s="79"/>
      <c r="H29" s="79"/>
      <c r="I29" s="79"/>
      <c r="J29" s="79"/>
      <c r="K29" s="79"/>
      <c r="L29" s="79"/>
      <c r="M29" s="79"/>
      <c r="N29" s="79"/>
      <c r="O29" s="79"/>
      <c r="P29" s="79"/>
      <c r="Q29" s="79"/>
      <c r="R29" s="79"/>
      <c r="S29" s="80"/>
      <c r="T29" s="35"/>
    </row>
    <row r="30" spans="1:20" x14ac:dyDescent="0.25">
      <c r="A30" s="81" t="s">
        <v>91</v>
      </c>
      <c r="B30" s="82"/>
      <c r="C30" s="82"/>
      <c r="D30" s="83"/>
      <c r="E30" s="84"/>
      <c r="F30" s="81" t="s">
        <v>92</v>
      </c>
      <c r="G30" s="83"/>
      <c r="H30" s="83"/>
      <c r="I30" s="83"/>
      <c r="J30" s="87"/>
      <c r="K30" s="81" t="s">
        <v>93</v>
      </c>
      <c r="L30" s="83"/>
      <c r="M30" s="83"/>
      <c r="N30" s="83"/>
      <c r="O30" s="87"/>
      <c r="P30" s="81" t="s">
        <v>94</v>
      </c>
      <c r="Q30" s="83"/>
      <c r="R30" s="83"/>
      <c r="S30" s="83"/>
      <c r="T30" s="35"/>
    </row>
    <row r="31" spans="1:20" x14ac:dyDescent="0.25">
      <c r="A31" s="8" t="s">
        <v>1</v>
      </c>
      <c r="B31" s="9" t="s">
        <v>2</v>
      </c>
      <c r="C31" s="9" t="s">
        <v>86</v>
      </c>
      <c r="D31" s="9" t="s">
        <v>87</v>
      </c>
      <c r="E31" s="85"/>
      <c r="F31" s="8" t="s">
        <v>1</v>
      </c>
      <c r="G31" s="9" t="s">
        <v>2</v>
      </c>
      <c r="H31" s="9" t="s">
        <v>86</v>
      </c>
      <c r="I31" s="9" t="s">
        <v>87</v>
      </c>
      <c r="J31" s="88"/>
      <c r="K31" s="8" t="s">
        <v>1</v>
      </c>
      <c r="L31" s="9" t="s">
        <v>2</v>
      </c>
      <c r="M31" s="9" t="s">
        <v>86</v>
      </c>
      <c r="N31" s="9" t="s">
        <v>87</v>
      </c>
      <c r="O31" s="88"/>
      <c r="P31" s="8" t="s">
        <v>1</v>
      </c>
      <c r="Q31" s="9" t="s">
        <v>2</v>
      </c>
      <c r="R31" s="9" t="s">
        <v>86</v>
      </c>
      <c r="S31" s="9" t="s">
        <v>87</v>
      </c>
      <c r="T31" s="35"/>
    </row>
    <row r="32" spans="1:20" x14ac:dyDescent="0.25">
      <c r="A32" s="10"/>
      <c r="B32" s="11">
        <f>IFERROR(VLOOKUP(A32,'All Courses'!$C$2:$D$85,2,FALSE),0)</f>
        <v>0</v>
      </c>
      <c r="C32" s="7"/>
      <c r="D32" s="12" t="str">
        <f t="shared" ref="D32:D38" si="4">IF(C32="A+","4",IF(C32="A","4",IF(C32="A-","3.7",IF(C32="B+","3.3",IF(C32="B","3",IF(C32="B-","2.7",IF(C32="C+","2.3",IF(C32="C","2",IF(C32="C-","1.7","0")))))))))</f>
        <v>0</v>
      </c>
      <c r="E32" s="85"/>
      <c r="F32" s="10"/>
      <c r="G32" s="11">
        <f>IFERROR(VLOOKUP(F32,'All Courses'!$C$2:$D$85,2,FALSE),0)</f>
        <v>0</v>
      </c>
      <c r="H32" s="7"/>
      <c r="I32" s="12" t="str">
        <f t="shared" ref="I32:I38" si="5">IF(H32="A+","4",IF(H32="A","4",IF(H32="A-","3.7",IF(H32="B+","3.3",IF(H32="B","3",IF(H32="B-","2.7",IF(H32="C+","2.3",IF(H32="C","2",IF(H32="C-","1.7","0")))))))))</f>
        <v>0</v>
      </c>
      <c r="J32" s="88"/>
      <c r="K32" s="10"/>
      <c r="L32" s="11">
        <f>IFERROR(VLOOKUP(K32,'All Courses'!$C$2:$D$85,2,FALSE),0)</f>
        <v>0</v>
      </c>
      <c r="M32" s="7"/>
      <c r="N32" s="12" t="str">
        <f t="shared" ref="N32:N38" si="6">IF(M32="A+","4",IF(M32="A","4",IF(M32="A-","3.7",IF(M32="B+","3.3",IF(M32="B","3",IF(M32="B-","2.7",IF(M32="C+","2.3",IF(M32="C","2",IF(M32="C-","1.7","0")))))))))</f>
        <v>0</v>
      </c>
      <c r="O32" s="88"/>
      <c r="P32" s="10"/>
      <c r="Q32" s="11">
        <f>IFERROR(VLOOKUP(P32,'All Courses'!$C$2:$D$85,2,FALSE),0)</f>
        <v>0</v>
      </c>
      <c r="R32" s="7"/>
      <c r="S32" s="12" t="str">
        <f t="shared" ref="S32:S38" si="7">IF(R32="A+","4",IF(R32="A","4",IF(R32="A-","3.7",IF(R32="B+","3.3",IF(R32="B","3",IF(R32="B-","2.7",IF(R32="C+","2.3",IF(R32="C","2",IF(R32="C-","1.7","0")))))))))</f>
        <v>0</v>
      </c>
      <c r="T32" s="35"/>
    </row>
    <row r="33" spans="1:20" x14ac:dyDescent="0.25">
      <c r="A33" s="10"/>
      <c r="B33" s="11">
        <f>IFERROR(VLOOKUP(A33,'All Courses'!$C$2:$D$85,2,FALSE),0)</f>
        <v>0</v>
      </c>
      <c r="C33" s="7"/>
      <c r="D33" s="12" t="str">
        <f t="shared" si="4"/>
        <v>0</v>
      </c>
      <c r="E33" s="85"/>
      <c r="F33" s="10"/>
      <c r="G33" s="11">
        <f>IFERROR(VLOOKUP(F33,'All Courses'!$C$2:$D$85,2,FALSE),0)</f>
        <v>0</v>
      </c>
      <c r="H33" s="7"/>
      <c r="I33" s="12" t="str">
        <f t="shared" si="5"/>
        <v>0</v>
      </c>
      <c r="J33" s="88"/>
      <c r="K33" s="10"/>
      <c r="L33" s="11">
        <f>IFERROR(VLOOKUP(K33,'All Courses'!$C$2:$D$85,2,FALSE),0)</f>
        <v>0</v>
      </c>
      <c r="M33" s="7"/>
      <c r="N33" s="12" t="str">
        <f t="shared" si="6"/>
        <v>0</v>
      </c>
      <c r="O33" s="88"/>
      <c r="P33" s="10"/>
      <c r="Q33" s="11">
        <f>IFERROR(VLOOKUP(P33,'All Courses'!$C$2:$D$85,2,FALSE),0)</f>
        <v>0</v>
      </c>
      <c r="R33" s="7"/>
      <c r="S33" s="12" t="str">
        <f t="shared" si="7"/>
        <v>0</v>
      </c>
      <c r="T33" s="35"/>
    </row>
    <row r="34" spans="1:20" x14ac:dyDescent="0.25">
      <c r="A34" s="10"/>
      <c r="B34" s="11">
        <f>IFERROR(VLOOKUP(A34,'All Courses'!$C$2:$D$85,2,FALSE),0)</f>
        <v>0</v>
      </c>
      <c r="C34" s="7"/>
      <c r="D34" s="12" t="str">
        <f t="shared" si="4"/>
        <v>0</v>
      </c>
      <c r="E34" s="85"/>
      <c r="F34" s="10"/>
      <c r="G34" s="11">
        <f>IFERROR(VLOOKUP(F34,'All Courses'!$C$2:$D$85,2,FALSE),0)</f>
        <v>0</v>
      </c>
      <c r="H34" s="7"/>
      <c r="I34" s="12" t="str">
        <f t="shared" si="5"/>
        <v>0</v>
      </c>
      <c r="J34" s="88"/>
      <c r="K34" s="10"/>
      <c r="L34" s="11">
        <f>IFERROR(VLOOKUP(K34,'All Courses'!$C$2:$D$85,2,FALSE),0)</f>
        <v>0</v>
      </c>
      <c r="M34" s="7"/>
      <c r="N34" s="12" t="str">
        <f t="shared" si="6"/>
        <v>0</v>
      </c>
      <c r="O34" s="88"/>
      <c r="P34" s="10"/>
      <c r="Q34" s="11">
        <f>IFERROR(VLOOKUP(P34,'All Courses'!$C$2:$D$85,2,FALSE),0)</f>
        <v>0</v>
      </c>
      <c r="R34" s="7"/>
      <c r="S34" s="12" t="str">
        <f t="shared" si="7"/>
        <v>0</v>
      </c>
      <c r="T34" s="35"/>
    </row>
    <row r="35" spans="1:20" x14ac:dyDescent="0.25">
      <c r="A35" s="10"/>
      <c r="B35" s="11">
        <f>IFERROR(VLOOKUP(A35,'All Courses'!$C$2:$D$85,2,FALSE),0)</f>
        <v>0</v>
      </c>
      <c r="C35" s="7"/>
      <c r="D35" s="12" t="str">
        <f t="shared" si="4"/>
        <v>0</v>
      </c>
      <c r="E35" s="85"/>
      <c r="F35" s="10"/>
      <c r="G35" s="11">
        <f>IFERROR(VLOOKUP(F35,'All Courses'!$C$2:$D$85,2,FALSE),0)</f>
        <v>0</v>
      </c>
      <c r="H35" s="7"/>
      <c r="I35" s="12" t="str">
        <f t="shared" si="5"/>
        <v>0</v>
      </c>
      <c r="J35" s="88"/>
      <c r="K35" s="10"/>
      <c r="L35" s="11">
        <f>IFERROR(VLOOKUP(K35,'All Courses'!$C$2:$D$85,2,FALSE),0)</f>
        <v>0</v>
      </c>
      <c r="M35" s="7"/>
      <c r="N35" s="12" t="str">
        <f t="shared" si="6"/>
        <v>0</v>
      </c>
      <c r="O35" s="88"/>
      <c r="P35" s="10"/>
      <c r="Q35" s="11">
        <f>IFERROR(VLOOKUP(P35,'All Courses'!$C$2:$D$85,2,FALSE),0)</f>
        <v>0</v>
      </c>
      <c r="R35" s="7"/>
      <c r="S35" s="12" t="str">
        <f t="shared" si="7"/>
        <v>0</v>
      </c>
      <c r="T35" s="35"/>
    </row>
    <row r="36" spans="1:20" x14ac:dyDescent="0.25">
      <c r="A36" s="10"/>
      <c r="B36" s="11">
        <f>IFERROR(VLOOKUP(A36,'All Courses'!$C$2:$D$85,2,FALSE),0)</f>
        <v>0</v>
      </c>
      <c r="C36" s="7"/>
      <c r="D36" s="12" t="str">
        <f t="shared" si="4"/>
        <v>0</v>
      </c>
      <c r="E36" s="85"/>
      <c r="F36" s="10"/>
      <c r="G36" s="11">
        <f>IFERROR(VLOOKUP(F36,'All Courses'!$C$2:$D$85,2,FALSE),0)</f>
        <v>0</v>
      </c>
      <c r="H36" s="7"/>
      <c r="I36" s="12" t="str">
        <f t="shared" si="5"/>
        <v>0</v>
      </c>
      <c r="J36" s="88"/>
      <c r="K36" s="10"/>
      <c r="L36" s="11">
        <f>IFERROR(VLOOKUP(K36,'All Courses'!$C$2:$D$85,2,FALSE),0)</f>
        <v>0</v>
      </c>
      <c r="M36" s="7"/>
      <c r="N36" s="12" t="str">
        <f t="shared" si="6"/>
        <v>0</v>
      </c>
      <c r="O36" s="88"/>
      <c r="P36" s="10"/>
      <c r="Q36" s="11">
        <f>IFERROR(VLOOKUP(P36,'All Courses'!$C$2:$D$85,2,FALSE),0)</f>
        <v>0</v>
      </c>
      <c r="R36" s="7"/>
      <c r="S36" s="12" t="str">
        <f t="shared" si="7"/>
        <v>0</v>
      </c>
      <c r="T36" s="35"/>
    </row>
    <row r="37" spans="1:20" x14ac:dyDescent="0.25">
      <c r="A37" s="10"/>
      <c r="B37" s="11">
        <f>IFERROR(VLOOKUP(A37,'All Courses'!$C$2:$D$85,2,FALSE),0)</f>
        <v>0</v>
      </c>
      <c r="C37" s="10"/>
      <c r="D37" s="12" t="str">
        <f t="shared" si="4"/>
        <v>0</v>
      </c>
      <c r="E37" s="85"/>
      <c r="F37" s="10"/>
      <c r="G37" s="11">
        <f>IFERROR(VLOOKUP(F37,'All Courses'!$C$2:$D$85,2,FALSE),0)</f>
        <v>0</v>
      </c>
      <c r="H37" s="7"/>
      <c r="I37" s="12" t="str">
        <f t="shared" si="5"/>
        <v>0</v>
      </c>
      <c r="J37" s="88"/>
      <c r="K37" s="10"/>
      <c r="L37" s="11">
        <f>IFERROR(VLOOKUP(K37,'All Courses'!$C$2:$D$85,2,FALSE),0)</f>
        <v>0</v>
      </c>
      <c r="M37" s="7"/>
      <c r="N37" s="12" t="str">
        <f t="shared" si="6"/>
        <v>0</v>
      </c>
      <c r="O37" s="88"/>
      <c r="P37" s="10"/>
      <c r="Q37" s="11">
        <f>IFERROR(VLOOKUP(P37,'All Courses'!$C$2:$D$85,2,FALSE),0)</f>
        <v>0</v>
      </c>
      <c r="R37" s="7"/>
      <c r="S37" s="12" t="str">
        <f t="shared" si="7"/>
        <v>0</v>
      </c>
      <c r="T37" s="35"/>
    </row>
    <row r="38" spans="1:20" x14ac:dyDescent="0.25">
      <c r="A38" s="10"/>
      <c r="B38" s="11">
        <f>IFERROR(VLOOKUP(A38,'All Courses'!$C$2:$D$85,2,FALSE),0)</f>
        <v>0</v>
      </c>
      <c r="C38" s="10"/>
      <c r="D38" s="12" t="str">
        <f t="shared" si="4"/>
        <v>0</v>
      </c>
      <c r="E38" s="85"/>
      <c r="F38" s="10"/>
      <c r="G38" s="11">
        <f>IFERROR(VLOOKUP(F38,'All Courses'!$C$2:$D$85,2,FALSE),0)</f>
        <v>0</v>
      </c>
      <c r="H38" s="7"/>
      <c r="I38" s="12" t="str">
        <f t="shared" si="5"/>
        <v>0</v>
      </c>
      <c r="J38" s="88"/>
      <c r="K38" s="10"/>
      <c r="L38" s="11">
        <f>IFERROR(VLOOKUP(K38,'All Courses'!$C$2:$D$85,2,FALSE),0)</f>
        <v>0</v>
      </c>
      <c r="M38" s="7"/>
      <c r="N38" s="12" t="str">
        <f t="shared" si="6"/>
        <v>0</v>
      </c>
      <c r="O38" s="88"/>
      <c r="P38" s="10"/>
      <c r="Q38" s="11">
        <f>IFERROR(VLOOKUP(P38,'All Courses'!$C$2:$D$85,2,FALSE),0)</f>
        <v>0</v>
      </c>
      <c r="R38" s="7"/>
      <c r="S38" s="12" t="str">
        <f t="shared" si="7"/>
        <v>0</v>
      </c>
      <c r="T38" s="35"/>
    </row>
    <row r="39" spans="1:20" x14ac:dyDescent="0.25">
      <c r="A39" s="13" t="s">
        <v>88</v>
      </c>
      <c r="B39" s="14">
        <f>(IF(C32="Fail","0",IF(C32="F","0",B32)))+(IF(C33="Fail","0",IF(C33="F","0",B33)))+(IF(C34="Fail","0",IF(C34="F","0",B34)))+(IF(C35="Fail","0",IF(C35="F","0",B35)))+(IF(C36="Fail","0",IF(C36="F","0",B36)))+(IF(C37="Fail","0",IF(C37="F","0",B37)))+(IF(C38="Fail","0",IF(C38="F","0",B38)))</f>
        <v>0</v>
      </c>
      <c r="C39" s="13" t="s">
        <v>89</v>
      </c>
      <c r="D39" s="14" t="e">
        <f>((D32*B32)+(D33*B33)+(D34*B34)+(D35*B35)+(D36*B36)+(D37*B37)+(D38*B38))/B40</f>
        <v>#DIV/0!</v>
      </c>
      <c r="E39" s="85"/>
      <c r="F39" s="13" t="s">
        <v>88</v>
      </c>
      <c r="G39" s="14">
        <f>(IF(H32="Fail","0",IF(H32="F","0",G32)))+(IF(H33="Fail","0",IF(H33="F","0",G33)))+(IF(H34="Fail","0",IF(H34="F","0",G34)))+(IF(H35="Fail","0",IF(H35="F","0",G35)))+(IF(H36="Fail","0",IF(H36="F","0",G36)))+(IF(H37="Fail","0",IF(H37="F","0",G37)))+(IF(H38="Fail","0",IF(H38="F","0",G38)))</f>
        <v>0</v>
      </c>
      <c r="H39" s="13" t="s">
        <v>89</v>
      </c>
      <c r="I39" s="14" t="e">
        <f>((I32*G32)+(I33*G33)+(I34*G34)+(I35*G35)+(I36*G36)+(I37*G37)+(I38*G38))/G40</f>
        <v>#DIV/0!</v>
      </c>
      <c r="J39" s="88"/>
      <c r="K39" s="13" t="s">
        <v>88</v>
      </c>
      <c r="L39" s="14">
        <f>(IF(M32="Fail","0",IF(M32="F","0",L32)))+(IF(M33="Fail","0",IF(M33="F","0",L33)))+(IF(M34="Fail","0",IF(M34="F","0",L34)))+(IF(M35="Fail","0",IF(M35="F","0",L35)))+(IF(M36="Fail","0",IF(M36="F","0",L36)))+(IF(M37="Fail","0",IF(M37="F","0",L37)))+(IF(M38="Fail","0",IF(M38="F","0",L38)))</f>
        <v>0</v>
      </c>
      <c r="M39" s="13" t="s">
        <v>89</v>
      </c>
      <c r="N39" s="14" t="e">
        <f>((N32*L32)+(N33*L33)+(N34*L34)+(N35*L35)+(N36*L36)+(N37*L37)+(N38*L38))/L40</f>
        <v>#DIV/0!</v>
      </c>
      <c r="O39" s="88"/>
      <c r="P39" s="13" t="s">
        <v>88</v>
      </c>
      <c r="Q39" s="14">
        <f>(IF(R32="Fail","0",IF(R32="F","0",Q32)))+(IF(R33="Fail","0",IF(R33="F","0",Q33)))+(IF(R34="Fail","0",IF(R34="F","0",Q34)))+(IF(R35="Fail","0",IF(R35="F","0",Q35)))+(IF(R36="Fail","0",IF(R36="F","0",Q36)))+(IF(R37="Fail","0",IF(R37="F","0",Q37)))+(IF(R38="Fail","0",IF(R38="F","0",Q38)))</f>
        <v>0</v>
      </c>
      <c r="R39" s="13" t="s">
        <v>89</v>
      </c>
      <c r="S39" s="14" t="e">
        <f>((S32*Q32)+(S33*Q33)+(S34*Q34)+(S35*Q35)+(S36*Q36)+(S37*Q37)+(S38*Q38))/Q40</f>
        <v>#DIV/0!</v>
      </c>
      <c r="T39" s="35"/>
    </row>
    <row r="40" spans="1:20" hidden="1" x14ac:dyDescent="0.25">
      <c r="A40" s="13" t="s">
        <v>220</v>
      </c>
      <c r="B40" s="56">
        <f>(IF(C32="Fail","0",IF(C32="Pass","0",B32)))+(IF(C33="Fail","0",IF(C33="Pass","0",B33)))+(IF(C34="Fail","0",IF(C34="Pass","0",B34)))+(IF(C35="Fail","0",IF(C35="Pass","0",B35)))+(IF(C36="Fail","0",IF(C36="Pass","0",B36)))+(IF(C37="Fail","0",IF(C37="Pass","0",B37)))+(IF(C38="Fail","0",IF(C38="Pass","0",B38)))</f>
        <v>0</v>
      </c>
      <c r="C40" s="13" t="s">
        <v>247</v>
      </c>
      <c r="D40" s="59">
        <f>B40+S27</f>
        <v>0</v>
      </c>
      <c r="E40" s="85"/>
      <c r="F40" s="13" t="s">
        <v>220</v>
      </c>
      <c r="G40" s="56">
        <f>(IF(H32="Fail","0",IF(H32="Pass","0",G32)))+(IF(H33="Fail","0",IF(H33="Pass","0",G33)))+(IF(H34="Fail","0",IF(H34="Pass","0",G34)))+(IF(H35="Fail","0",IF(H35="Pass","0",G35)))+(IF(H36="Fail","0",IF(H36="Pass","0",G36)))+(IF(H37="Fail","0",IF(H37="Pass","0",G37)))+(IF(H38="Fail","0",IF(H38="Pass","0",G38)))</f>
        <v>0</v>
      </c>
      <c r="H40" s="13" t="s">
        <v>247</v>
      </c>
      <c r="I40" s="59">
        <f>G40+D40</f>
        <v>0</v>
      </c>
      <c r="J40" s="88"/>
      <c r="K40" s="13" t="s">
        <v>220</v>
      </c>
      <c r="L40" s="56">
        <f>(IF(M32="Fail","0",IF(M32="Pass","0",L32)))+(IF(M33="Fail","0",IF(M33="Pass","0",L33)))+(IF(M34="Fail","0",IF(M34="Pass","0",L34)))+(IF(M35="Fail","0",IF(M35="Pass","0",L35)))+(IF(M36="Fail","0",IF(M36="Pass","0",L36)))+(IF(M37="Fail","0",IF(M37="Pass","0",L37)))+(IF(M38="Fail","0",IF(M38="Pass","0",L38)))</f>
        <v>0</v>
      </c>
      <c r="M40" s="13" t="s">
        <v>247</v>
      </c>
      <c r="N40" s="59">
        <f>L40+I40</f>
        <v>0</v>
      </c>
      <c r="O40" s="88"/>
      <c r="P40" s="13" t="s">
        <v>220</v>
      </c>
      <c r="Q40" s="56">
        <f>(IF(R32="Fail","0",IF(R32="Pass","0",Q32)))+(IF(R33="Fail","0",IF(R33="Pass","0",Q33)))+(IF(R34="Fail","0",IF(R34="Pass","0",Q34)))+(IF(R35="Fail","0",IF(R35="Pass","0",Q35)))+(IF(R36="Fail","0",IF(R36="Pass","0",Q36)))+(IF(R37="Fail","0",IF(R37="Pass","0",Q37)))+(IF(R38="Fail","0",IF(R38="Pass","0",Q38)))</f>
        <v>0</v>
      </c>
      <c r="R40" s="13" t="s">
        <v>247</v>
      </c>
      <c r="S40" s="59">
        <f>Q40+N40</f>
        <v>0</v>
      </c>
      <c r="T40" s="35"/>
    </row>
    <row r="41" spans="1:20" x14ac:dyDescent="0.25">
      <c r="A41" s="13" t="s">
        <v>90</v>
      </c>
      <c r="B41" s="14">
        <f>B39+Q28</f>
        <v>0</v>
      </c>
      <c r="C41" s="13" t="s">
        <v>78</v>
      </c>
      <c r="D41" s="14" t="e">
        <f>((D19*B19)+(D20*B20)+(D21*B21)+(D22*B22)+(D23*B23)+(D24*B24)+(D25*B25)+(I19*G19)+(I20*G20)+(I21*G21)+(I22*G22)+(I23*G23)+(I24*G24)+(I25*G25)+(L19*N19)+(L20*N20)+(L21*N21)+(L22*N22)+(L23*N23)+(L24*N24)+(L25*N25)+(S19*Q19)+(S20*Q20)+(S21*Q21)+(S22*Q22)+(S23*Q23)+(S24*Q24)+(S25*Q25)+(D32*B32)+(D33*B33)+(D34*B34)+(D35*B35)+(D36*B36)+(D37*B37)+(D38*B38))/D40</f>
        <v>#DIV/0!</v>
      </c>
      <c r="E41" s="86"/>
      <c r="F41" s="13" t="s">
        <v>90</v>
      </c>
      <c r="G41" s="14">
        <f>B41+G39</f>
        <v>0</v>
      </c>
      <c r="H41" s="13" t="s">
        <v>78</v>
      </c>
      <c r="I41" s="14" t="e">
        <f>((D19*B19)+(D20*B20)+(D21*B21)+(D22*B22)+(D23*B23)+(D24*B24)+(D25*B25)+(I19*G19)+(I20*G20)+(I21*G21)+(I22*G22)+(I23*G23)+(I24*G24)+(I25*G25)+(L19*N19)+(L20*N20)+(L21*N21)+(L22*N22)+(L23*N23)+(L24*N24)+(L25*N25)+(S19*Q19)+(S20*Q20)+(S21*Q21)+(S22*Q22)+(S23*Q23)+(S24*Q24)+(S25*Q25)+(D32*B32)+(D33*B33)+(D34*B34)+(D35*B35)+(D36*B36)+(D37*B37)+(D38*B38)+(I32*G32)+(I33*G33)+(I34*G34)+(I35*G35)+(I36*G36)+(I37*G37)+(I38*G38))/I40</f>
        <v>#DIV/0!</v>
      </c>
      <c r="J41" s="89"/>
      <c r="K41" s="13" t="s">
        <v>90</v>
      </c>
      <c r="L41" s="14">
        <f>G41+L39</f>
        <v>0</v>
      </c>
      <c r="M41" s="13" t="s">
        <v>78</v>
      </c>
      <c r="N41" s="14" t="e">
        <f>((D19*B19)+(D20*B20)+(D21*B21)+(D22*B22)+(D23*B23)+(D24*B24)+(D25*B25)+(I19*G19)+(I20*G20)+(I21*G21)+(I22*G22)+(I23*G23)+(I24*G24)+(I25*G25)+(L19*N19)+(L20*N20)+(L21*N21)+(L22*N22)+(L23*N23)+(L24*N24)+(L25*N25)+(S19*Q19)+(S20*Q20)+(S21*Q21)+(S22*Q22)+(S23*Q23)+(S24*Q24)+(S25*Q25)+(D32*B32)+(D33*B33)+(D34*B34)+(D35*B35)+(D36*B36)+(D37*B37)+(D38*B38)+(I32*G32)+(I33*G33)+(I34*G34)+(I35*G35)+(I36*G36)+(I37*G37)+(I38*G38)+(N32*L32)+(N33*L33)+(N34*L34)+(N35*L35)+(N36*L36)+(N37*L37)+(N38*L38))/N40</f>
        <v>#DIV/0!</v>
      </c>
      <c r="O41" s="89"/>
      <c r="P41" s="13" t="s">
        <v>90</v>
      </c>
      <c r="Q41" s="14">
        <f>L41+Q39</f>
        <v>0</v>
      </c>
      <c r="R41" s="13" t="s">
        <v>78</v>
      </c>
      <c r="S41" s="14" t="e">
        <f>((D19*B19)+(D20*B20)+(D21*B21)+(D22*B22)+(D23*B23)+(D24*B24)+(D25*B25)+(I19*G19)+(I20*G20)+(I21*G21)+(I22*G22)+(I23*G23)+(I24*G24)+(I25*G25)+(L19*N19)+(L20*N20)+(L21*N21)+(L22*N22)+(L23*N23)+(L24*N24)+(L25*N25)+(S19*Q19)+(S20*Q20)+(S21*Q21)+(S22*Q22)+(S23*Q23)+(S24*Q24)+(S25*Q25)+(D32*B32)+(D33*B33)+(D34*B34)+(D35*B35)+(D36*B36)+(D37*B37)+(D38*B38)+(I32*G32)+(I33*G33)+(I34*G34)+(I35*G35)+(I36*G36)+(I37*G37)+(I38*G38)+(N32*L32)+(N33*L33)+(N34*L34)+(N35*L35)+(N36*L36)+(N37*L37)+(N38*L38)+(S32*Q32)+(S33*Q33)+(S34*Q34)+(S35*Q35)+(S36*Q36)+(S37*Q37)+(S38*Q38))/S40</f>
        <v>#DIV/0!</v>
      </c>
      <c r="T41" s="35"/>
    </row>
    <row r="42" spans="1:20" x14ac:dyDescent="0.25">
      <c r="A42" s="50"/>
      <c r="B42" s="50"/>
      <c r="C42" s="48"/>
      <c r="D42" s="48"/>
      <c r="E42" s="48"/>
      <c r="F42" s="50"/>
      <c r="G42" s="50"/>
      <c r="H42" s="48"/>
      <c r="I42" s="48"/>
      <c r="J42" s="48"/>
      <c r="K42" s="50"/>
      <c r="L42" s="50"/>
      <c r="M42" s="48"/>
      <c r="N42" s="48"/>
      <c r="O42" s="48"/>
      <c r="P42" s="50"/>
      <c r="Q42" s="50"/>
      <c r="R42" s="48"/>
      <c r="S42" s="48"/>
      <c r="T42" s="35"/>
    </row>
  </sheetData>
  <sheetProtection algorithmName="SHA-512" hashValue="XUAC6OsF8ZAe+KabMnO5xKfRe+mo51qWTt4mzclirUTvMy+QFZVHDsbAZFqY3pLO99GBGCBBMY4ta7poNSPylA==" saltValue="V11tRjwGZ8LVseLghaWw2A==" spinCount="100000" sheet="1" objects="1" scenarios="1"/>
  <mergeCells count="27">
    <mergeCell ref="A16:S16"/>
    <mergeCell ref="A17:D17"/>
    <mergeCell ref="E17:E28"/>
    <mergeCell ref="F17:I17"/>
    <mergeCell ref="J17:J28"/>
    <mergeCell ref="K17:N17"/>
    <mergeCell ref="O17:O28"/>
    <mergeCell ref="P17:S17"/>
    <mergeCell ref="A29:S29"/>
    <mergeCell ref="A30:D30"/>
    <mergeCell ref="E30:E41"/>
    <mergeCell ref="F30:I30"/>
    <mergeCell ref="J30:J41"/>
    <mergeCell ref="K30:N30"/>
    <mergeCell ref="O30:O41"/>
    <mergeCell ref="P30:S30"/>
    <mergeCell ref="A2:S2"/>
    <mergeCell ref="A3:S3"/>
    <mergeCell ref="A4:S4"/>
    <mergeCell ref="A6:S6"/>
    <mergeCell ref="A7:B7"/>
    <mergeCell ref="C7:S7"/>
    <mergeCell ref="A8:B8"/>
    <mergeCell ref="C8:S8"/>
    <mergeCell ref="A9:B9"/>
    <mergeCell ref="C9:S9"/>
    <mergeCell ref="A11:M11"/>
  </mergeCells>
  <conditionalFormatting sqref="A19:A25">
    <cfRule type="notContainsBlanks" dxfId="41" priority="69">
      <formula>LEN(TRIM(A19))&gt;0</formula>
    </cfRule>
  </conditionalFormatting>
  <conditionalFormatting sqref="A19:A25">
    <cfRule type="containsBlanks" dxfId="40" priority="70">
      <formula>LEN(TRIM(A19))=0</formula>
    </cfRule>
  </conditionalFormatting>
  <conditionalFormatting sqref="C19:C25">
    <cfRule type="notContainsBlanks" dxfId="39" priority="67">
      <formula>LEN(TRIM(C19))&gt;0</formula>
    </cfRule>
  </conditionalFormatting>
  <conditionalFormatting sqref="C19:C25">
    <cfRule type="containsBlanks" dxfId="38" priority="68">
      <formula>LEN(TRIM(C19))=0</formula>
    </cfRule>
  </conditionalFormatting>
  <conditionalFormatting sqref="H19:H25">
    <cfRule type="notContainsBlanks" dxfId="37" priority="65">
      <formula>LEN(TRIM(M19))&gt;0</formula>
    </cfRule>
  </conditionalFormatting>
  <conditionalFormatting sqref="H19:H25">
    <cfRule type="containsBlanks" dxfId="36" priority="66">
      <formula>LEN(TRIM(M19))=0</formula>
    </cfRule>
  </conditionalFormatting>
  <conditionalFormatting sqref="M19:M25">
    <cfRule type="notContainsBlanks" dxfId="35" priority="63">
      <formula>LEN(TRIM(R19))&gt;0</formula>
    </cfRule>
  </conditionalFormatting>
  <conditionalFormatting sqref="M19:M25">
    <cfRule type="containsBlanks" dxfId="34" priority="64">
      <formula>LEN(TRIM(R19))=0</formula>
    </cfRule>
  </conditionalFormatting>
  <conditionalFormatting sqref="R19:R25">
    <cfRule type="notContainsBlanks" dxfId="33" priority="61">
      <formula>LEN(TRIM(W19))&gt;0</formula>
    </cfRule>
  </conditionalFormatting>
  <conditionalFormatting sqref="R19:R25">
    <cfRule type="containsBlanks" dxfId="32" priority="62">
      <formula>LEN(TRIM(W19))=0</formula>
    </cfRule>
  </conditionalFormatting>
  <conditionalFormatting sqref="C32:C36">
    <cfRule type="notContainsBlanks" dxfId="31" priority="59">
      <formula>LEN(TRIM(H32))&gt;0</formula>
    </cfRule>
  </conditionalFormatting>
  <conditionalFormatting sqref="C32:C36">
    <cfRule type="containsBlanks" dxfId="30" priority="60">
      <formula>LEN(TRIM(H32))=0</formula>
    </cfRule>
  </conditionalFormatting>
  <conditionalFormatting sqref="H32:H38">
    <cfRule type="notContainsBlanks" dxfId="29" priority="57">
      <formula>LEN(TRIM(M32))&gt;0</formula>
    </cfRule>
  </conditionalFormatting>
  <conditionalFormatting sqref="H32:H38">
    <cfRule type="containsBlanks" dxfId="28" priority="58">
      <formula>LEN(TRIM(M32))=0</formula>
    </cfRule>
  </conditionalFormatting>
  <conditionalFormatting sqref="M32:M38">
    <cfRule type="notContainsBlanks" dxfId="27" priority="55">
      <formula>LEN(TRIM(R32))&gt;0</formula>
    </cfRule>
  </conditionalFormatting>
  <conditionalFormatting sqref="M32:M38">
    <cfRule type="containsBlanks" dxfId="26" priority="56">
      <formula>LEN(TRIM(R32))=0</formula>
    </cfRule>
  </conditionalFormatting>
  <conditionalFormatting sqref="R32:R38">
    <cfRule type="notContainsBlanks" dxfId="25" priority="53">
      <formula>LEN(TRIM(W32))&gt;0</formula>
    </cfRule>
  </conditionalFormatting>
  <conditionalFormatting sqref="R32:R38">
    <cfRule type="containsBlanks" dxfId="24" priority="54">
      <formula>LEN(TRIM(W32))=0</formula>
    </cfRule>
  </conditionalFormatting>
  <conditionalFormatting sqref="I26 N26 S26 S39 N39 I39 D39 D26 D28 N28 I28 S28 D41 I41 N41 S41">
    <cfRule type="cellIs" dxfId="23" priority="49" operator="greaterThanOrEqual">
      <formula>2.7</formula>
    </cfRule>
    <cfRule type="cellIs" dxfId="22" priority="50" operator="lessThan">
      <formula>2.7</formula>
    </cfRule>
  </conditionalFormatting>
  <conditionalFormatting sqref="C38">
    <cfRule type="notContainsBlanks" dxfId="21" priority="21">
      <formula>LEN(TRIM(C38))&gt;0</formula>
    </cfRule>
  </conditionalFormatting>
  <conditionalFormatting sqref="C38">
    <cfRule type="containsBlanks" dxfId="20" priority="22">
      <formula>LEN(TRIM(C38))=0</formula>
    </cfRule>
  </conditionalFormatting>
  <conditionalFormatting sqref="C37">
    <cfRule type="notContainsBlanks" dxfId="19" priority="19">
      <formula>LEN(TRIM(C37))&gt;0</formula>
    </cfRule>
  </conditionalFormatting>
  <conditionalFormatting sqref="C37">
    <cfRule type="containsBlanks" dxfId="18" priority="20">
      <formula>LEN(TRIM(C37))=0</formula>
    </cfRule>
  </conditionalFormatting>
  <conditionalFormatting sqref="F19:F25">
    <cfRule type="notContainsBlanks" dxfId="17" priority="13">
      <formula>LEN(TRIM(F19))&gt;0</formula>
    </cfRule>
  </conditionalFormatting>
  <conditionalFormatting sqref="F19:F25">
    <cfRule type="containsBlanks" dxfId="16" priority="14">
      <formula>LEN(TRIM(F19))=0</formula>
    </cfRule>
  </conditionalFormatting>
  <conditionalFormatting sqref="K19:K25">
    <cfRule type="notContainsBlanks" dxfId="15" priority="11">
      <formula>LEN(TRIM(K19))&gt;0</formula>
    </cfRule>
  </conditionalFormatting>
  <conditionalFormatting sqref="K19:K25">
    <cfRule type="containsBlanks" dxfId="14" priority="12">
      <formula>LEN(TRIM(K19))=0</formula>
    </cfRule>
  </conditionalFormatting>
  <conditionalFormatting sqref="P19:P25">
    <cfRule type="notContainsBlanks" dxfId="13" priority="9">
      <formula>LEN(TRIM(P19))&gt;0</formula>
    </cfRule>
  </conditionalFormatting>
  <conditionalFormatting sqref="P19:P25">
    <cfRule type="containsBlanks" dxfId="12" priority="10">
      <formula>LEN(TRIM(P19))=0</formula>
    </cfRule>
  </conditionalFormatting>
  <conditionalFormatting sqref="P32:P38">
    <cfRule type="notContainsBlanks" dxfId="11" priority="7">
      <formula>LEN(TRIM(P32))&gt;0</formula>
    </cfRule>
  </conditionalFormatting>
  <conditionalFormatting sqref="P32:P38">
    <cfRule type="containsBlanks" dxfId="10" priority="8">
      <formula>LEN(TRIM(P32))=0</formula>
    </cfRule>
  </conditionalFormatting>
  <conditionalFormatting sqref="K32:K38">
    <cfRule type="notContainsBlanks" dxfId="9" priority="5">
      <formula>LEN(TRIM(K32))&gt;0</formula>
    </cfRule>
  </conditionalFormatting>
  <conditionalFormatting sqref="K32:K38">
    <cfRule type="containsBlanks" dxfId="8" priority="6">
      <formula>LEN(TRIM(K32))=0</formula>
    </cfRule>
  </conditionalFormatting>
  <conditionalFormatting sqref="F32:F38">
    <cfRule type="notContainsBlanks" dxfId="7" priority="3">
      <formula>LEN(TRIM(F32))&gt;0</formula>
    </cfRule>
  </conditionalFormatting>
  <conditionalFormatting sqref="F32:F38">
    <cfRule type="containsBlanks" dxfId="6" priority="4">
      <formula>LEN(TRIM(F32))=0</formula>
    </cfRule>
  </conditionalFormatting>
  <conditionalFormatting sqref="A32:A38">
    <cfRule type="notContainsBlanks" dxfId="5" priority="1">
      <formula>LEN(TRIM(A32))&gt;0</formula>
    </cfRule>
  </conditionalFormatting>
  <conditionalFormatting sqref="A32:A38">
    <cfRule type="containsBlanks" dxfId="4" priority="2">
      <formula>LEN(TRIM(A32))=0</formula>
    </cfRule>
  </conditionalFormatting>
  <dataValidations count="1">
    <dataValidation type="list" allowBlank="1" showInputMessage="1" showErrorMessage="1" prompt="Select the grade for the course" sqref="C32:C38 H19:H25 M19:M25 R19:R25 R32:R38 M32:M38 C19:C25 H32:H38">
      <formula1>"A+,A,A-,B+,B,B-,C+,C,C-,F,Pass,Fail"</formula1>
    </dataValidation>
  </dataValidations>
  <hyperlinks>
    <hyperlink ref="A9:B9" r:id="rId1" display="Weighted GPA"/>
    <hyperlink ref="A8:B8" r:id="rId2" display="Student Handbook"/>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'All Courses'!$C$2:$C$85</xm:f>
          </x14:formula1>
          <xm:sqref>A32:A38</xm:sqref>
        </x14:dataValidation>
        <x14:dataValidation type="list" allowBlank="1" showInputMessage="1" showErrorMessage="1">
          <x14:formula1>
            <xm:f>'All Courses'!$C$2:$C$85</xm:f>
          </x14:formula1>
          <xm:sqref>A20:A25</xm:sqref>
        </x14:dataValidation>
        <x14:dataValidation type="list" allowBlank="1" showInputMessage="1" showErrorMessage="1">
          <x14:formula1>
            <xm:f>'All Courses'!$C$2:$C$85</xm:f>
          </x14:formula1>
          <xm:sqref>K19:K25</xm:sqref>
        </x14:dataValidation>
        <x14:dataValidation type="list" allowBlank="1" showInputMessage="1" showErrorMessage="1">
          <x14:formula1>
            <xm:f>'All Courses'!$C$2:$C$85</xm:f>
          </x14:formula1>
          <xm:sqref>P19:P25</xm:sqref>
        </x14:dataValidation>
        <x14:dataValidation type="list" allowBlank="1" showInputMessage="1" showErrorMessage="1">
          <x14:formula1>
            <xm:f>'All Courses'!$C$2:$C$85</xm:f>
          </x14:formula1>
          <xm:sqref>P32:P38</xm:sqref>
        </x14:dataValidation>
        <x14:dataValidation type="list" allowBlank="1" showInputMessage="1" showErrorMessage="1">
          <x14:formula1>
            <xm:f>'All Courses'!$C$2:$C$85</xm:f>
          </x14:formula1>
          <xm:sqref>K32:K38</xm:sqref>
        </x14:dataValidation>
        <x14:dataValidation type="list" allowBlank="1" showInputMessage="1" showErrorMessage="1">
          <x14:formula1>
            <xm:f>'All Courses'!$C$2:$C$85</xm:f>
          </x14:formula1>
          <xm:sqref>F32:F38</xm:sqref>
        </x14:dataValidation>
        <x14:dataValidation type="list" allowBlank="1" showInputMessage="1" showErrorMessage="1">
          <x14:formula1>
            <xm:f>'All Courses'!$C$2:$C$85</xm:f>
          </x14:formula1>
          <xm:sqref>F19:F25</xm:sqref>
        </x14:dataValidation>
        <x14:dataValidation type="list" allowBlank="1" showInputMessage="1" showErrorMessage="1">
          <x14:formula1>
            <xm:f>'All Courses'!$C$2:$C$85</xm:f>
          </x14:formula1>
          <xm:sqref>A19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election activeCell="D20" sqref="D20"/>
    </sheetView>
  </sheetViews>
  <sheetFormatPr defaultColWidth="9.109375" defaultRowHeight="13.2" x14ac:dyDescent="0.25"/>
  <cols>
    <col min="1" max="1" width="26.109375" style="52" bestFit="1" customWidth="1"/>
    <col min="2" max="2" width="16.44140625" style="52" customWidth="1"/>
    <col min="3" max="3" width="9.109375" style="52"/>
    <col min="4" max="4" width="26.109375" style="52" bestFit="1" customWidth="1"/>
    <col min="5" max="5" width="25.109375" style="52" customWidth="1"/>
    <col min="6" max="16384" width="9.109375" style="52"/>
  </cols>
  <sheetData>
    <row r="1" spans="1:6" x14ac:dyDescent="0.25">
      <c r="A1" s="95" t="s">
        <v>75</v>
      </c>
      <c r="B1" s="95"/>
      <c r="C1" s="95"/>
      <c r="D1" s="95"/>
      <c r="E1" s="95"/>
      <c r="F1" s="6"/>
    </row>
    <row r="2" spans="1:6" ht="14.25" customHeight="1" x14ac:dyDescent="0.25">
      <c r="A2" s="95"/>
      <c r="B2" s="95"/>
      <c r="C2" s="95"/>
      <c r="D2" s="95"/>
      <c r="E2" s="95"/>
      <c r="F2" s="6"/>
    </row>
    <row r="3" spans="1:6" x14ac:dyDescent="0.25">
      <c r="A3" s="50"/>
      <c r="B3" s="50"/>
      <c r="C3" s="53"/>
      <c r="D3" s="50"/>
      <c r="E3" s="50"/>
      <c r="F3" s="50"/>
    </row>
    <row r="4" spans="1:6" x14ac:dyDescent="0.25">
      <c r="A4" s="96" t="s">
        <v>76</v>
      </c>
      <c r="B4" s="97"/>
      <c r="C4" s="98"/>
      <c r="D4" s="96" t="s">
        <v>77</v>
      </c>
      <c r="E4" s="97"/>
      <c r="F4" s="50"/>
    </row>
    <row r="5" spans="1:6" x14ac:dyDescent="0.25">
      <c r="A5" s="49" t="s">
        <v>78</v>
      </c>
      <c r="B5" s="7"/>
      <c r="C5" s="98"/>
      <c r="D5" s="49" t="s">
        <v>78</v>
      </c>
      <c r="E5" s="7"/>
      <c r="F5" s="50"/>
    </row>
    <row r="6" spans="1:6" x14ac:dyDescent="0.25">
      <c r="A6" s="49" t="s">
        <v>79</v>
      </c>
      <c r="B6" s="7"/>
      <c r="C6" s="98"/>
      <c r="D6" s="49" t="s">
        <v>79</v>
      </c>
      <c r="E6" s="7"/>
      <c r="F6" s="50"/>
    </row>
    <row r="7" spans="1:6" x14ac:dyDescent="0.25">
      <c r="A7" s="99"/>
      <c r="B7" s="99"/>
      <c r="C7" s="99"/>
      <c r="D7" s="99"/>
      <c r="E7" s="99"/>
      <c r="F7" s="53"/>
    </row>
    <row r="8" spans="1:6" x14ac:dyDescent="0.25">
      <c r="A8" s="93" t="s">
        <v>80</v>
      </c>
      <c r="B8" s="93"/>
      <c r="C8" s="94" t="e">
        <f>((B5*B6)+(E5*E6))/(B6+E6)</f>
        <v>#DIV/0!</v>
      </c>
      <c r="D8" s="94"/>
      <c r="E8" s="94"/>
      <c r="F8" s="50"/>
    </row>
    <row r="9" spans="1:6" x14ac:dyDescent="0.25">
      <c r="A9" s="50"/>
      <c r="B9" s="50"/>
      <c r="C9" s="50"/>
      <c r="D9" s="50"/>
      <c r="E9" s="50"/>
      <c r="F9" s="50"/>
    </row>
  </sheetData>
  <sheetProtection algorithmName="SHA-512" hashValue="It6di4m6wXLxIShZUiakJ6Vd6+XNsMi/j6BSTJsBa8jTlQa02ashH5emZClgd613Zm6+omA0IQogSFbkDUDOMw==" saltValue="EbD+5OfpRFbhgzIRb42AnQ==" spinCount="100000" sheet="1" objects="1" scenarios="1"/>
  <mergeCells count="7">
    <mergeCell ref="A8:B8"/>
    <mergeCell ref="C8:E8"/>
    <mergeCell ref="A1:E2"/>
    <mergeCell ref="A4:B4"/>
    <mergeCell ref="C4:C6"/>
    <mergeCell ref="D4:E4"/>
    <mergeCell ref="A7:E7"/>
  </mergeCells>
  <conditionalFormatting sqref="C8">
    <cfRule type="cellIs" dxfId="3" priority="1" operator="lessThan">
      <formula>2.7</formula>
    </cfRule>
  </conditionalFormatting>
  <conditionalFormatting sqref="C8">
    <cfRule type="cellIs" dxfId="2" priority="2" operator="greaterThanOrEqual">
      <formula>2.7</formula>
    </cfRule>
  </conditionalFormatting>
  <conditionalFormatting sqref="B5:B6 E5:E6">
    <cfRule type="notContainsBlanks" dxfId="1" priority="3">
      <formula>LEN(TRIM(B5))&gt;0</formula>
    </cfRule>
  </conditionalFormatting>
  <conditionalFormatting sqref="B5:B6 E5:E6">
    <cfRule type="containsBlanks" dxfId="0" priority="4">
      <formula>LEN(TRIM(B5))=0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workbookViewId="0">
      <selection activeCell="E17" sqref="E17"/>
    </sheetView>
  </sheetViews>
  <sheetFormatPr defaultColWidth="9.109375" defaultRowHeight="13.2" x14ac:dyDescent="0.25"/>
  <cols>
    <col min="1" max="1" width="13.109375" style="50" bestFit="1" customWidth="1"/>
    <col min="2" max="2" width="17.33203125" style="50" customWidth="1"/>
    <col min="3" max="3" width="52.88671875" style="50" customWidth="1"/>
    <col min="4" max="4" width="8.44140625" style="58" customWidth="1"/>
    <col min="5" max="5" width="45.5546875" style="50" customWidth="1"/>
    <col min="6" max="16384" width="9.109375" style="50"/>
  </cols>
  <sheetData>
    <row r="1" spans="1:5" x14ac:dyDescent="0.25">
      <c r="A1" s="1" t="s">
        <v>0</v>
      </c>
      <c r="B1" s="1" t="s">
        <v>216</v>
      </c>
      <c r="C1" s="1" t="s">
        <v>1</v>
      </c>
      <c r="D1" s="15" t="s">
        <v>2</v>
      </c>
      <c r="E1" s="2" t="s">
        <v>3</v>
      </c>
    </row>
    <row r="2" spans="1:5" x14ac:dyDescent="0.25">
      <c r="A2" s="20" t="s">
        <v>29</v>
      </c>
      <c r="B2" s="20" t="s">
        <v>223</v>
      </c>
      <c r="C2" s="20" t="s">
        <v>235</v>
      </c>
      <c r="D2" s="57">
        <v>6</v>
      </c>
      <c r="E2" s="20" t="s">
        <v>109</v>
      </c>
    </row>
    <row r="3" spans="1:5" x14ac:dyDescent="0.25">
      <c r="A3" s="20" t="s">
        <v>9</v>
      </c>
      <c r="B3" s="20" t="s">
        <v>221</v>
      </c>
      <c r="C3" s="20" t="s">
        <v>233</v>
      </c>
      <c r="D3" s="57">
        <v>0.5</v>
      </c>
      <c r="E3" s="20" t="s">
        <v>244</v>
      </c>
    </row>
    <row r="4" spans="1:5" x14ac:dyDescent="0.25">
      <c r="A4" s="20" t="s">
        <v>29</v>
      </c>
      <c r="B4" s="20" t="s">
        <v>222</v>
      </c>
      <c r="C4" s="20" t="s">
        <v>234</v>
      </c>
      <c r="D4" s="57">
        <v>6</v>
      </c>
      <c r="E4" s="20" t="s">
        <v>109</v>
      </c>
    </row>
    <row r="5" spans="1:5" x14ac:dyDescent="0.25">
      <c r="A5" s="17" t="s">
        <v>4</v>
      </c>
      <c r="B5" s="17" t="s">
        <v>143</v>
      </c>
      <c r="C5" s="17" t="s">
        <v>5</v>
      </c>
      <c r="D5" s="18">
        <v>3</v>
      </c>
      <c r="E5" s="19" t="s">
        <v>6</v>
      </c>
    </row>
    <row r="6" spans="1:5" x14ac:dyDescent="0.25">
      <c r="A6" s="17" t="s">
        <v>7</v>
      </c>
      <c r="B6" s="17" t="s">
        <v>144</v>
      </c>
      <c r="C6" s="17" t="s">
        <v>8</v>
      </c>
      <c r="D6" s="18">
        <v>3</v>
      </c>
      <c r="E6" s="19" t="s">
        <v>6</v>
      </c>
    </row>
    <row r="7" spans="1:5" x14ac:dyDescent="0.25">
      <c r="A7" s="17" t="s">
        <v>9</v>
      </c>
      <c r="B7" s="17" t="s">
        <v>145</v>
      </c>
      <c r="C7" s="17" t="s">
        <v>10</v>
      </c>
      <c r="D7" s="18">
        <v>2</v>
      </c>
      <c r="E7" s="19" t="s">
        <v>6</v>
      </c>
    </row>
    <row r="8" spans="1:5" x14ac:dyDescent="0.25">
      <c r="A8" s="17" t="s">
        <v>11</v>
      </c>
      <c r="B8" s="17" t="s">
        <v>146</v>
      </c>
      <c r="C8" s="17" t="s">
        <v>12</v>
      </c>
      <c r="D8" s="18">
        <v>3</v>
      </c>
      <c r="E8" s="19" t="s">
        <v>6</v>
      </c>
    </row>
    <row r="9" spans="1:5" x14ac:dyDescent="0.25">
      <c r="A9" s="17" t="s">
        <v>13</v>
      </c>
      <c r="B9" s="17" t="s">
        <v>147</v>
      </c>
      <c r="C9" s="17" t="s">
        <v>14</v>
      </c>
      <c r="D9" s="18">
        <v>2</v>
      </c>
      <c r="E9" s="19" t="s">
        <v>6</v>
      </c>
    </row>
    <row r="10" spans="1:5" x14ac:dyDescent="0.25">
      <c r="A10" s="17" t="s">
        <v>13</v>
      </c>
      <c r="B10" s="17" t="s">
        <v>148</v>
      </c>
      <c r="C10" s="17" t="s">
        <v>15</v>
      </c>
      <c r="D10" s="18">
        <v>1</v>
      </c>
      <c r="E10" s="19" t="s">
        <v>16</v>
      </c>
    </row>
    <row r="11" spans="1:5" x14ac:dyDescent="0.25">
      <c r="A11" s="4" t="s">
        <v>9</v>
      </c>
      <c r="B11" s="4" t="s">
        <v>211</v>
      </c>
      <c r="C11" s="5" t="s">
        <v>104</v>
      </c>
      <c r="D11" s="16">
        <v>3</v>
      </c>
      <c r="E11" s="3" t="s">
        <v>110</v>
      </c>
    </row>
    <row r="12" spans="1:5" x14ac:dyDescent="0.25">
      <c r="A12" s="4" t="s">
        <v>9</v>
      </c>
      <c r="B12" s="4" t="s">
        <v>203</v>
      </c>
      <c r="C12" s="5" t="s">
        <v>96</v>
      </c>
      <c r="D12" s="16">
        <v>2</v>
      </c>
      <c r="E12" s="3" t="s">
        <v>110</v>
      </c>
    </row>
    <row r="13" spans="1:5" x14ac:dyDescent="0.25">
      <c r="A13" s="4" t="s">
        <v>9</v>
      </c>
      <c r="B13" s="4" t="s">
        <v>204</v>
      </c>
      <c r="C13" s="5" t="s">
        <v>97</v>
      </c>
      <c r="D13" s="16">
        <v>2</v>
      </c>
      <c r="E13" s="3" t="s">
        <v>110</v>
      </c>
    </row>
    <row r="14" spans="1:5" x14ac:dyDescent="0.25">
      <c r="A14" s="4" t="s">
        <v>11</v>
      </c>
      <c r="B14" s="4" t="s">
        <v>205</v>
      </c>
      <c r="C14" s="5" t="s">
        <v>98</v>
      </c>
      <c r="D14" s="16">
        <v>2.5</v>
      </c>
      <c r="E14" s="3" t="s">
        <v>110</v>
      </c>
    </row>
    <row r="15" spans="1:5" x14ac:dyDescent="0.25">
      <c r="A15" s="20" t="s">
        <v>11</v>
      </c>
      <c r="B15" s="20" t="s">
        <v>149</v>
      </c>
      <c r="C15" s="19" t="s">
        <v>59</v>
      </c>
      <c r="D15" s="21">
        <v>1</v>
      </c>
      <c r="E15" s="19" t="s">
        <v>17</v>
      </c>
    </row>
    <row r="16" spans="1:5" x14ac:dyDescent="0.25">
      <c r="A16" s="4" t="s">
        <v>11</v>
      </c>
      <c r="B16" s="4" t="s">
        <v>209</v>
      </c>
      <c r="C16" s="5" t="s">
        <v>102</v>
      </c>
      <c r="D16" s="16">
        <v>2</v>
      </c>
      <c r="E16" s="3" t="s">
        <v>110</v>
      </c>
    </row>
    <row r="17" spans="1:5" x14ac:dyDescent="0.25">
      <c r="A17" s="4" t="s">
        <v>13</v>
      </c>
      <c r="B17" s="4" t="s">
        <v>206</v>
      </c>
      <c r="C17" s="5" t="s">
        <v>99</v>
      </c>
      <c r="D17" s="16">
        <v>2</v>
      </c>
      <c r="E17" s="3" t="s">
        <v>110</v>
      </c>
    </row>
    <row r="18" spans="1:5" x14ac:dyDescent="0.25">
      <c r="A18" s="4" t="s">
        <v>13</v>
      </c>
      <c r="B18" s="4" t="s">
        <v>207</v>
      </c>
      <c r="C18" s="5" t="s">
        <v>100</v>
      </c>
      <c r="D18" s="16">
        <v>3</v>
      </c>
      <c r="E18" s="3" t="s">
        <v>110</v>
      </c>
    </row>
    <row r="19" spans="1:5" x14ac:dyDescent="0.25">
      <c r="A19" s="20" t="s">
        <v>11</v>
      </c>
      <c r="B19" s="20" t="s">
        <v>150</v>
      </c>
      <c r="C19" s="19" t="s">
        <v>60</v>
      </c>
      <c r="D19" s="21">
        <v>2</v>
      </c>
      <c r="E19" s="19" t="s">
        <v>17</v>
      </c>
    </row>
    <row r="20" spans="1:5" x14ac:dyDescent="0.25">
      <c r="A20" s="4" t="s">
        <v>13</v>
      </c>
      <c r="B20" s="4" t="s">
        <v>208</v>
      </c>
      <c r="C20" s="5" t="s">
        <v>101</v>
      </c>
      <c r="D20" s="16">
        <v>3</v>
      </c>
      <c r="E20" s="3" t="s">
        <v>110</v>
      </c>
    </row>
    <row r="21" spans="1:5" x14ac:dyDescent="0.25">
      <c r="A21" s="17" t="s">
        <v>4</v>
      </c>
      <c r="B21" s="17" t="s">
        <v>151</v>
      </c>
      <c r="C21" s="17" t="s">
        <v>18</v>
      </c>
      <c r="D21" s="18">
        <v>3</v>
      </c>
      <c r="E21" s="19" t="s">
        <v>6</v>
      </c>
    </row>
    <row r="22" spans="1:5" x14ac:dyDescent="0.25">
      <c r="A22" s="17" t="s">
        <v>7</v>
      </c>
      <c r="B22" s="17" t="s">
        <v>152</v>
      </c>
      <c r="C22" s="17" t="s">
        <v>19</v>
      </c>
      <c r="D22" s="18">
        <v>3</v>
      </c>
      <c r="E22" s="19" t="s">
        <v>6</v>
      </c>
    </row>
    <row r="23" spans="1:5" x14ac:dyDescent="0.25">
      <c r="A23" s="17" t="s">
        <v>9</v>
      </c>
      <c r="B23" s="17" t="s">
        <v>153</v>
      </c>
      <c r="C23" s="17" t="s">
        <v>20</v>
      </c>
      <c r="D23" s="18">
        <v>2</v>
      </c>
      <c r="E23" s="19" t="s">
        <v>6</v>
      </c>
    </row>
    <row r="24" spans="1:5" x14ac:dyDescent="0.25">
      <c r="A24" s="17" t="s">
        <v>11</v>
      </c>
      <c r="B24" s="17" t="s">
        <v>154</v>
      </c>
      <c r="C24" s="17" t="s">
        <v>21</v>
      </c>
      <c r="D24" s="18">
        <v>3</v>
      </c>
      <c r="E24" s="19" t="s">
        <v>6</v>
      </c>
    </row>
    <row r="25" spans="1:5" x14ac:dyDescent="0.25">
      <c r="A25" s="17" t="s">
        <v>13</v>
      </c>
      <c r="B25" s="17" t="s">
        <v>155</v>
      </c>
      <c r="C25" s="17" t="s">
        <v>22</v>
      </c>
      <c r="D25" s="18">
        <v>2</v>
      </c>
      <c r="E25" s="19" t="s">
        <v>6</v>
      </c>
    </row>
    <row r="26" spans="1:5" x14ac:dyDescent="0.25">
      <c r="A26" s="17" t="s">
        <v>4</v>
      </c>
      <c r="B26" s="17" t="s">
        <v>156</v>
      </c>
      <c r="C26" s="17" t="s">
        <v>23</v>
      </c>
      <c r="D26" s="18">
        <v>3</v>
      </c>
      <c r="E26" s="19" t="s">
        <v>6</v>
      </c>
    </row>
    <row r="27" spans="1:5" x14ac:dyDescent="0.25">
      <c r="A27" s="17" t="s">
        <v>7</v>
      </c>
      <c r="B27" s="17" t="s">
        <v>157</v>
      </c>
      <c r="C27" s="17" t="s">
        <v>24</v>
      </c>
      <c r="D27" s="18">
        <v>3</v>
      </c>
      <c r="E27" s="19" t="s">
        <v>6</v>
      </c>
    </row>
    <row r="28" spans="1:5" x14ac:dyDescent="0.25">
      <c r="A28" s="17" t="s">
        <v>9</v>
      </c>
      <c r="B28" s="17" t="s">
        <v>158</v>
      </c>
      <c r="C28" s="17" t="s">
        <v>25</v>
      </c>
      <c r="D28" s="18">
        <v>2</v>
      </c>
      <c r="E28" s="19" t="s">
        <v>6</v>
      </c>
    </row>
    <row r="29" spans="1:5" x14ac:dyDescent="0.25">
      <c r="A29" s="17" t="s">
        <v>11</v>
      </c>
      <c r="B29" s="17" t="s">
        <v>159</v>
      </c>
      <c r="C29" s="17" t="s">
        <v>26</v>
      </c>
      <c r="D29" s="18">
        <v>3</v>
      </c>
      <c r="E29" s="19" t="s">
        <v>6</v>
      </c>
    </row>
    <row r="30" spans="1:5" x14ac:dyDescent="0.25">
      <c r="A30" s="17" t="s">
        <v>13</v>
      </c>
      <c r="B30" s="17" t="s">
        <v>160</v>
      </c>
      <c r="C30" s="17" t="s">
        <v>27</v>
      </c>
      <c r="D30" s="18">
        <v>2</v>
      </c>
      <c r="E30" s="19" t="s">
        <v>6</v>
      </c>
    </row>
    <row r="31" spans="1:5" x14ac:dyDescent="0.25">
      <c r="A31" s="20" t="s">
        <v>29</v>
      </c>
      <c r="B31" s="20" t="s">
        <v>161</v>
      </c>
      <c r="C31" s="20" t="s">
        <v>61</v>
      </c>
      <c r="D31" s="21">
        <v>1</v>
      </c>
      <c r="E31" s="20" t="s">
        <v>30</v>
      </c>
    </row>
    <row r="32" spans="1:5" x14ac:dyDescent="0.25">
      <c r="A32" s="20" t="s">
        <v>31</v>
      </c>
      <c r="B32" s="20" t="s">
        <v>162</v>
      </c>
      <c r="C32" s="20" t="s">
        <v>32</v>
      </c>
      <c r="D32" s="21">
        <v>1</v>
      </c>
      <c r="E32" s="20" t="s">
        <v>30</v>
      </c>
    </row>
    <row r="33" spans="1:6" x14ac:dyDescent="0.25">
      <c r="A33" s="20" t="s">
        <v>28</v>
      </c>
      <c r="B33" s="20" t="s">
        <v>163</v>
      </c>
      <c r="C33" s="20" t="s">
        <v>33</v>
      </c>
      <c r="D33" s="21">
        <v>1</v>
      </c>
      <c r="E33" s="20" t="s">
        <v>30</v>
      </c>
    </row>
    <row r="34" spans="1:6" x14ac:dyDescent="0.25">
      <c r="A34" s="20" t="s">
        <v>29</v>
      </c>
      <c r="B34" s="20" t="s">
        <v>224</v>
      </c>
      <c r="C34" s="20" t="s">
        <v>236</v>
      </c>
      <c r="D34" s="57">
        <v>6</v>
      </c>
      <c r="E34" s="20" t="s">
        <v>109</v>
      </c>
    </row>
    <row r="35" spans="1:6" x14ac:dyDescent="0.25">
      <c r="A35" s="17" t="s">
        <v>4</v>
      </c>
      <c r="B35" s="17" t="s">
        <v>164</v>
      </c>
      <c r="C35" s="17" t="s">
        <v>34</v>
      </c>
      <c r="D35" s="18">
        <v>3</v>
      </c>
      <c r="E35" s="19" t="s">
        <v>6</v>
      </c>
    </row>
    <row r="36" spans="1:6" x14ac:dyDescent="0.25">
      <c r="A36" s="17" t="s">
        <v>7</v>
      </c>
      <c r="B36" s="17" t="s">
        <v>165</v>
      </c>
      <c r="C36" s="17" t="s">
        <v>35</v>
      </c>
      <c r="D36" s="18">
        <v>3</v>
      </c>
      <c r="E36" s="19" t="s">
        <v>6</v>
      </c>
    </row>
    <row r="37" spans="1:6" x14ac:dyDescent="0.25">
      <c r="A37" s="17" t="s">
        <v>9</v>
      </c>
      <c r="B37" s="17" t="s">
        <v>166</v>
      </c>
      <c r="C37" s="17" t="s">
        <v>36</v>
      </c>
      <c r="D37" s="18">
        <v>2</v>
      </c>
      <c r="E37" s="19" t="s">
        <v>6</v>
      </c>
    </row>
    <row r="38" spans="1:6" x14ac:dyDescent="0.25">
      <c r="A38" s="17" t="s">
        <v>11</v>
      </c>
      <c r="B38" s="17" t="s">
        <v>167</v>
      </c>
      <c r="C38" s="17" t="s">
        <v>37</v>
      </c>
      <c r="D38" s="18">
        <v>3</v>
      </c>
      <c r="E38" s="19" t="s">
        <v>6</v>
      </c>
    </row>
    <row r="39" spans="1:6" x14ac:dyDescent="0.25">
      <c r="A39" s="17" t="s">
        <v>13</v>
      </c>
      <c r="B39" s="17" t="s">
        <v>168</v>
      </c>
      <c r="C39" s="17" t="s">
        <v>38</v>
      </c>
      <c r="D39" s="18">
        <v>2</v>
      </c>
      <c r="E39" s="19" t="s">
        <v>6</v>
      </c>
    </row>
    <row r="40" spans="1:6" s="51" customFormat="1" x14ac:dyDescent="0.25">
      <c r="A40" s="20" t="s">
        <v>7</v>
      </c>
      <c r="B40" s="20" t="s">
        <v>228</v>
      </c>
      <c r="C40" s="20" t="s">
        <v>239</v>
      </c>
      <c r="D40" s="57">
        <v>0</v>
      </c>
      <c r="E40" s="20" t="s">
        <v>245</v>
      </c>
      <c r="F40" s="50"/>
    </row>
    <row r="41" spans="1:6" x14ac:dyDescent="0.25">
      <c r="A41" s="20" t="s">
        <v>29</v>
      </c>
      <c r="B41" s="20" t="s">
        <v>227</v>
      </c>
      <c r="C41" s="20" t="s">
        <v>238</v>
      </c>
      <c r="D41" s="57">
        <v>0</v>
      </c>
      <c r="E41" s="20" t="s">
        <v>244</v>
      </c>
    </row>
    <row r="42" spans="1:6" x14ac:dyDescent="0.25">
      <c r="A42" s="17" t="s">
        <v>4</v>
      </c>
      <c r="B42" s="17" t="s">
        <v>169</v>
      </c>
      <c r="C42" s="17" t="s">
        <v>39</v>
      </c>
      <c r="D42" s="18">
        <v>3</v>
      </c>
      <c r="E42" s="19" t="s">
        <v>6</v>
      </c>
    </row>
    <row r="43" spans="1:6" x14ac:dyDescent="0.25">
      <c r="A43" s="17" t="s">
        <v>7</v>
      </c>
      <c r="B43" s="17" t="s">
        <v>170</v>
      </c>
      <c r="C43" s="17" t="s">
        <v>40</v>
      </c>
      <c r="D43" s="18">
        <v>3</v>
      </c>
      <c r="E43" s="19" t="s">
        <v>6</v>
      </c>
    </row>
    <row r="44" spans="1:6" x14ac:dyDescent="0.25">
      <c r="A44" s="17" t="s">
        <v>9</v>
      </c>
      <c r="B44" s="17" t="s">
        <v>171</v>
      </c>
      <c r="C44" s="17" t="s">
        <v>41</v>
      </c>
      <c r="D44" s="18">
        <v>2</v>
      </c>
      <c r="E44" s="19" t="s">
        <v>6</v>
      </c>
    </row>
    <row r="45" spans="1:6" x14ac:dyDescent="0.25">
      <c r="A45" s="17" t="s">
        <v>11</v>
      </c>
      <c r="B45" s="17" t="s">
        <v>172</v>
      </c>
      <c r="C45" s="17" t="s">
        <v>42</v>
      </c>
      <c r="D45" s="18">
        <v>3</v>
      </c>
      <c r="E45" s="19" t="s">
        <v>6</v>
      </c>
    </row>
    <row r="46" spans="1:6" x14ac:dyDescent="0.25">
      <c r="A46" s="17" t="s">
        <v>13</v>
      </c>
      <c r="B46" s="17" t="s">
        <v>173</v>
      </c>
      <c r="C46" s="17" t="s">
        <v>43</v>
      </c>
      <c r="D46" s="18">
        <v>2</v>
      </c>
      <c r="E46" s="19" t="s">
        <v>6</v>
      </c>
    </row>
    <row r="47" spans="1:6" x14ac:dyDescent="0.25">
      <c r="A47" s="20" t="s">
        <v>4</v>
      </c>
      <c r="B47" s="20" t="s">
        <v>231</v>
      </c>
      <c r="C47" s="20" t="s">
        <v>242</v>
      </c>
      <c r="D47" s="57">
        <v>0</v>
      </c>
      <c r="E47" s="20" t="s">
        <v>246</v>
      </c>
    </row>
    <row r="48" spans="1:6" x14ac:dyDescent="0.25">
      <c r="A48" s="20" t="s">
        <v>7</v>
      </c>
      <c r="B48" s="20" t="s">
        <v>232</v>
      </c>
      <c r="C48" s="20" t="s">
        <v>243</v>
      </c>
      <c r="D48" s="57">
        <v>0</v>
      </c>
      <c r="E48" s="20" t="s">
        <v>246</v>
      </c>
    </row>
    <row r="49" spans="1:5" x14ac:dyDescent="0.25">
      <c r="A49" s="20" t="s">
        <v>11</v>
      </c>
      <c r="B49" s="20" t="s">
        <v>229</v>
      </c>
      <c r="C49" s="20" t="s">
        <v>240</v>
      </c>
      <c r="D49" s="57">
        <v>0</v>
      </c>
      <c r="E49" s="20" t="s">
        <v>246</v>
      </c>
    </row>
    <row r="50" spans="1:5" x14ac:dyDescent="0.25">
      <c r="A50" s="20" t="s">
        <v>13</v>
      </c>
      <c r="B50" s="20" t="s">
        <v>230</v>
      </c>
      <c r="C50" s="20" t="s">
        <v>241</v>
      </c>
      <c r="D50" s="57">
        <v>0</v>
      </c>
      <c r="E50" s="20" t="s">
        <v>246</v>
      </c>
    </row>
    <row r="51" spans="1:5" x14ac:dyDescent="0.25">
      <c r="A51" s="17" t="s">
        <v>44</v>
      </c>
      <c r="B51" s="17" t="s">
        <v>174</v>
      </c>
      <c r="C51" s="17" t="s">
        <v>45</v>
      </c>
      <c r="D51" s="18">
        <v>4.5</v>
      </c>
      <c r="E51" s="19" t="s">
        <v>6</v>
      </c>
    </row>
    <row r="52" spans="1:5" x14ac:dyDescent="0.25">
      <c r="A52" s="17" t="s">
        <v>4</v>
      </c>
      <c r="B52" s="17" t="s">
        <v>175</v>
      </c>
      <c r="C52" s="17" t="s">
        <v>46</v>
      </c>
      <c r="D52" s="18">
        <v>3.5</v>
      </c>
      <c r="E52" s="19" t="s">
        <v>6</v>
      </c>
    </row>
    <row r="53" spans="1:5" x14ac:dyDescent="0.25">
      <c r="A53" s="17" t="s">
        <v>4</v>
      </c>
      <c r="B53" s="17" t="s">
        <v>176</v>
      </c>
      <c r="C53" s="17" t="s">
        <v>47</v>
      </c>
      <c r="D53" s="18">
        <v>4.5</v>
      </c>
      <c r="E53" s="19" t="s">
        <v>16</v>
      </c>
    </row>
    <row r="54" spans="1:5" x14ac:dyDescent="0.25">
      <c r="A54" s="17" t="s">
        <v>7</v>
      </c>
      <c r="B54" s="17" t="s">
        <v>177</v>
      </c>
      <c r="C54" s="17" t="s">
        <v>48</v>
      </c>
      <c r="D54" s="18">
        <v>4</v>
      </c>
      <c r="E54" s="19" t="s">
        <v>6</v>
      </c>
    </row>
    <row r="55" spans="1:5" x14ac:dyDescent="0.25">
      <c r="A55" s="4" t="s">
        <v>7</v>
      </c>
      <c r="B55" s="4" t="s">
        <v>202</v>
      </c>
      <c r="C55" s="5" t="s">
        <v>95</v>
      </c>
      <c r="D55" s="16">
        <v>3.5</v>
      </c>
      <c r="E55" s="3" t="s">
        <v>109</v>
      </c>
    </row>
    <row r="56" spans="1:5" x14ac:dyDescent="0.25">
      <c r="A56" s="17" t="s">
        <v>9</v>
      </c>
      <c r="B56" s="17" t="s">
        <v>178</v>
      </c>
      <c r="C56" s="17" t="s">
        <v>49</v>
      </c>
      <c r="D56" s="18">
        <v>4</v>
      </c>
      <c r="E56" s="19" t="s">
        <v>6</v>
      </c>
    </row>
    <row r="57" spans="1:5" x14ac:dyDescent="0.25">
      <c r="A57" s="17" t="s">
        <v>11</v>
      </c>
      <c r="B57" s="17" t="s">
        <v>179</v>
      </c>
      <c r="C57" s="17" t="s">
        <v>50</v>
      </c>
      <c r="D57" s="18">
        <v>3</v>
      </c>
      <c r="E57" s="19" t="s">
        <v>6</v>
      </c>
    </row>
    <row r="58" spans="1:5" x14ac:dyDescent="0.25">
      <c r="A58" s="17" t="s">
        <v>13</v>
      </c>
      <c r="B58" s="17" t="s">
        <v>180</v>
      </c>
      <c r="C58" s="17" t="s">
        <v>51</v>
      </c>
      <c r="D58" s="18">
        <v>3</v>
      </c>
      <c r="E58" s="19" t="s">
        <v>6</v>
      </c>
    </row>
    <row r="59" spans="1:5" x14ac:dyDescent="0.25">
      <c r="A59" s="20" t="s">
        <v>225</v>
      </c>
      <c r="B59" s="20" t="s">
        <v>226</v>
      </c>
      <c r="C59" s="20" t="s">
        <v>237</v>
      </c>
      <c r="D59" s="57">
        <v>0.5</v>
      </c>
      <c r="E59" s="20" t="s">
        <v>109</v>
      </c>
    </row>
    <row r="60" spans="1:5" x14ac:dyDescent="0.25">
      <c r="A60" s="40" t="s">
        <v>7</v>
      </c>
      <c r="B60" s="40" t="s">
        <v>181</v>
      </c>
      <c r="C60" s="40" t="s">
        <v>217</v>
      </c>
      <c r="D60" s="21">
        <v>0.5</v>
      </c>
      <c r="E60" s="20" t="s">
        <v>109</v>
      </c>
    </row>
    <row r="61" spans="1:5" x14ac:dyDescent="0.25">
      <c r="A61" s="17" t="s">
        <v>11</v>
      </c>
      <c r="B61" s="17" t="s">
        <v>182</v>
      </c>
      <c r="C61" s="17" t="s">
        <v>52</v>
      </c>
      <c r="D61" s="18">
        <v>0.5</v>
      </c>
      <c r="E61" s="19" t="s">
        <v>6</v>
      </c>
    </row>
    <row r="62" spans="1:5" x14ac:dyDescent="0.25">
      <c r="A62" s="17" t="s">
        <v>13</v>
      </c>
      <c r="B62" s="17" t="s">
        <v>183</v>
      </c>
      <c r="C62" s="17" t="s">
        <v>53</v>
      </c>
      <c r="D62" s="18">
        <v>0.5</v>
      </c>
      <c r="E62" s="19" t="s">
        <v>6</v>
      </c>
    </row>
    <row r="63" spans="1:5" x14ac:dyDescent="0.25">
      <c r="A63" s="17" t="s">
        <v>4</v>
      </c>
      <c r="B63" s="17" t="s">
        <v>184</v>
      </c>
      <c r="C63" s="17" t="s">
        <v>54</v>
      </c>
      <c r="D63" s="18">
        <v>3</v>
      </c>
      <c r="E63" s="19" t="s">
        <v>6</v>
      </c>
    </row>
    <row r="64" spans="1:5" x14ac:dyDescent="0.25">
      <c r="A64" s="17" t="s">
        <v>7</v>
      </c>
      <c r="B64" s="17" t="s">
        <v>185</v>
      </c>
      <c r="C64" s="17" t="s">
        <v>55</v>
      </c>
      <c r="D64" s="18">
        <v>3</v>
      </c>
      <c r="E64" s="19" t="s">
        <v>6</v>
      </c>
    </row>
    <row r="65" spans="1:5" x14ac:dyDescent="0.25">
      <c r="A65" s="17" t="s">
        <v>9</v>
      </c>
      <c r="B65" s="17" t="s">
        <v>186</v>
      </c>
      <c r="C65" s="17" t="s">
        <v>56</v>
      </c>
      <c r="D65" s="18">
        <v>2</v>
      </c>
      <c r="E65" s="19" t="s">
        <v>6</v>
      </c>
    </row>
    <row r="66" spans="1:5" x14ac:dyDescent="0.25">
      <c r="A66" s="17" t="s">
        <v>11</v>
      </c>
      <c r="B66" s="17" t="s">
        <v>187</v>
      </c>
      <c r="C66" s="17" t="s">
        <v>57</v>
      </c>
      <c r="D66" s="18">
        <v>3</v>
      </c>
      <c r="E66" s="19" t="s">
        <v>6</v>
      </c>
    </row>
    <row r="67" spans="1:5" x14ac:dyDescent="0.25">
      <c r="A67" s="17" t="s">
        <v>13</v>
      </c>
      <c r="B67" s="17" t="s">
        <v>188</v>
      </c>
      <c r="C67" s="17" t="s">
        <v>58</v>
      </c>
      <c r="D67" s="18">
        <v>2</v>
      </c>
      <c r="E67" s="19" t="s">
        <v>6</v>
      </c>
    </row>
    <row r="68" spans="1:5" x14ac:dyDescent="0.25">
      <c r="A68" s="4" t="s">
        <v>9</v>
      </c>
      <c r="B68" s="4" t="s">
        <v>210</v>
      </c>
      <c r="C68" s="5" t="s">
        <v>103</v>
      </c>
      <c r="D68" s="16">
        <v>3</v>
      </c>
      <c r="E68" s="3" t="s">
        <v>110</v>
      </c>
    </row>
    <row r="69" spans="1:5" x14ac:dyDescent="0.25">
      <c r="A69" s="4" t="s">
        <v>9</v>
      </c>
      <c r="B69" s="4" t="s">
        <v>215</v>
      </c>
      <c r="C69" s="5" t="s">
        <v>108</v>
      </c>
      <c r="D69" s="16">
        <v>0.25</v>
      </c>
      <c r="E69" s="3" t="s">
        <v>111</v>
      </c>
    </row>
    <row r="70" spans="1:5" x14ac:dyDescent="0.25">
      <c r="A70" s="4" t="s">
        <v>11</v>
      </c>
      <c r="B70" s="4" t="s">
        <v>213</v>
      </c>
      <c r="C70" s="5" t="s">
        <v>106</v>
      </c>
      <c r="D70" s="16">
        <v>0.25</v>
      </c>
      <c r="E70" s="3" t="s">
        <v>111</v>
      </c>
    </row>
    <row r="71" spans="1:5" x14ac:dyDescent="0.25">
      <c r="A71" s="4" t="s">
        <v>13</v>
      </c>
      <c r="B71" s="4" t="s">
        <v>214</v>
      </c>
      <c r="C71" s="5" t="s">
        <v>107</v>
      </c>
      <c r="D71" s="16">
        <v>0.25</v>
      </c>
      <c r="E71" s="3" t="s">
        <v>111</v>
      </c>
    </row>
    <row r="72" spans="1:5" x14ac:dyDescent="0.25">
      <c r="A72" s="4" t="s">
        <v>7</v>
      </c>
      <c r="B72" s="4" t="s">
        <v>212</v>
      </c>
      <c r="C72" s="5" t="s">
        <v>105</v>
      </c>
      <c r="D72" s="16">
        <v>0.5</v>
      </c>
      <c r="E72" s="3" t="s">
        <v>110</v>
      </c>
    </row>
    <row r="73" spans="1:5" x14ac:dyDescent="0.25">
      <c r="A73" s="20" t="s">
        <v>9</v>
      </c>
      <c r="B73" s="20" t="s">
        <v>189</v>
      </c>
      <c r="C73" s="19" t="s">
        <v>62</v>
      </c>
      <c r="D73" s="21">
        <v>2</v>
      </c>
      <c r="E73" s="19" t="s">
        <v>17</v>
      </c>
    </row>
    <row r="74" spans="1:5" x14ac:dyDescent="0.25">
      <c r="A74" s="20" t="s">
        <v>9</v>
      </c>
      <c r="B74" s="20" t="s">
        <v>190</v>
      </c>
      <c r="C74" s="19" t="s">
        <v>63</v>
      </c>
      <c r="D74" s="21">
        <v>2</v>
      </c>
      <c r="E74" s="19" t="s">
        <v>17</v>
      </c>
    </row>
    <row r="75" spans="1:5" x14ac:dyDescent="0.25">
      <c r="A75" s="20" t="s">
        <v>9</v>
      </c>
      <c r="B75" s="20" t="s">
        <v>191</v>
      </c>
      <c r="C75" s="19" t="s">
        <v>64</v>
      </c>
      <c r="D75" s="21">
        <v>1</v>
      </c>
      <c r="E75" s="19" t="s">
        <v>17</v>
      </c>
    </row>
    <row r="76" spans="1:5" x14ac:dyDescent="0.25">
      <c r="A76" s="20" t="s">
        <v>11</v>
      </c>
      <c r="B76" s="20" t="s">
        <v>192</v>
      </c>
      <c r="C76" s="19" t="s">
        <v>65</v>
      </c>
      <c r="D76" s="21">
        <v>1.5</v>
      </c>
      <c r="E76" s="19" t="s">
        <v>17</v>
      </c>
    </row>
    <row r="77" spans="1:5" x14ac:dyDescent="0.25">
      <c r="A77" s="20" t="s">
        <v>11</v>
      </c>
      <c r="B77" s="20" t="s">
        <v>193</v>
      </c>
      <c r="C77" s="19" t="s">
        <v>66</v>
      </c>
      <c r="D77" s="21">
        <v>3</v>
      </c>
      <c r="E77" s="19" t="s">
        <v>17</v>
      </c>
    </row>
    <row r="78" spans="1:5" x14ac:dyDescent="0.25">
      <c r="A78" s="20" t="s">
        <v>11</v>
      </c>
      <c r="B78" s="20" t="s">
        <v>194</v>
      </c>
      <c r="C78" s="19" t="s">
        <v>67</v>
      </c>
      <c r="D78" s="21">
        <v>1</v>
      </c>
      <c r="E78" s="19" t="s">
        <v>17</v>
      </c>
    </row>
    <row r="79" spans="1:5" x14ac:dyDescent="0.25">
      <c r="A79" s="20" t="s">
        <v>11</v>
      </c>
      <c r="B79" s="20" t="s">
        <v>195</v>
      </c>
      <c r="C79" s="19" t="s">
        <v>68</v>
      </c>
      <c r="D79" s="21">
        <v>2</v>
      </c>
      <c r="E79" s="19" t="s">
        <v>17</v>
      </c>
    </row>
    <row r="80" spans="1:5" x14ac:dyDescent="0.25">
      <c r="A80" s="20" t="s">
        <v>11</v>
      </c>
      <c r="B80" s="20" t="s">
        <v>196</v>
      </c>
      <c r="C80" s="19" t="s">
        <v>69</v>
      </c>
      <c r="D80" s="21">
        <v>1</v>
      </c>
      <c r="E80" s="19" t="s">
        <v>17</v>
      </c>
    </row>
    <row r="81" spans="1:5" x14ac:dyDescent="0.25">
      <c r="A81" s="20" t="s">
        <v>13</v>
      </c>
      <c r="B81" s="20" t="s">
        <v>197</v>
      </c>
      <c r="C81" s="19" t="s">
        <v>70</v>
      </c>
      <c r="D81" s="21">
        <v>0.5</v>
      </c>
      <c r="E81" s="19" t="s">
        <v>17</v>
      </c>
    </row>
    <row r="82" spans="1:5" x14ac:dyDescent="0.25">
      <c r="A82" s="20" t="s">
        <v>13</v>
      </c>
      <c r="B82" s="20" t="s">
        <v>198</v>
      </c>
      <c r="C82" s="19" t="s">
        <v>71</v>
      </c>
      <c r="D82" s="21">
        <v>1.5</v>
      </c>
      <c r="E82" s="19" t="s">
        <v>17</v>
      </c>
    </row>
    <row r="83" spans="1:5" x14ac:dyDescent="0.25">
      <c r="A83" s="20" t="s">
        <v>13</v>
      </c>
      <c r="B83" s="20" t="s">
        <v>199</v>
      </c>
      <c r="C83" s="19" t="s">
        <v>72</v>
      </c>
      <c r="D83" s="21">
        <v>2.5</v>
      </c>
      <c r="E83" s="19" t="s">
        <v>17</v>
      </c>
    </row>
    <row r="84" spans="1:5" x14ac:dyDescent="0.25">
      <c r="A84" s="20" t="s">
        <v>13</v>
      </c>
      <c r="B84" s="20" t="s">
        <v>200</v>
      </c>
      <c r="C84" s="19" t="s">
        <v>73</v>
      </c>
      <c r="D84" s="21">
        <v>1</v>
      </c>
      <c r="E84" s="19" t="s">
        <v>17</v>
      </c>
    </row>
    <row r="85" spans="1:5" x14ac:dyDescent="0.25">
      <c r="A85" s="20" t="s">
        <v>13</v>
      </c>
      <c r="B85" s="20" t="s">
        <v>201</v>
      </c>
      <c r="C85" s="19" t="s">
        <v>74</v>
      </c>
      <c r="D85" s="21">
        <v>3</v>
      </c>
      <c r="E85" s="19" t="s">
        <v>17</v>
      </c>
    </row>
  </sheetData>
  <sheetProtection algorithmName="SHA-512" hashValue="Szyqix9vkdD2bMItDp4cFroRAQN2SfMIL9Ft3szMgG+DQPifG1ZOMUf+wBrecKa9gdvljPUdetIr5xdyLHOF6w==" saltValue="Ik8SNM5lV21VclKSJdVffg==" spinCount="100000" sheet="1" objects="1" scenarios="1"/>
  <sortState ref="A2:E85">
    <sortCondition ref="B2:B8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GPA Predictor</vt:lpstr>
      <vt:lpstr>Combining 2 Transcripts</vt:lpstr>
      <vt:lpstr>All Courses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Daxer</dc:creator>
  <cp:lastModifiedBy>Martha Daxer</cp:lastModifiedBy>
  <dcterms:created xsi:type="dcterms:W3CDTF">2019-09-16T20:43:43Z</dcterms:created>
  <dcterms:modified xsi:type="dcterms:W3CDTF">2020-05-04T20:00:04Z</dcterms:modified>
</cp:coreProperties>
</file>